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ĂM 2024\9. NĂM HỌC 2023-2024\BÁO CÁO SƠ KẾT HK1\"/>
    </mc:Choice>
  </mc:AlternateContent>
  <bookViews>
    <workbookView xWindow="120" yWindow="30" windowWidth="15240" windowHeight="7425" tabRatio="594" activeTab="3"/>
  </bookViews>
  <sheets>
    <sheet name="Phụ lục 1" sheetId="18" r:id="rId1"/>
    <sheet name="Phụ lục 2" sheetId="20" r:id="rId2"/>
    <sheet name="Phụ lục 3a" sheetId="25" r:id="rId3"/>
    <sheet name="Phụ lục 3b" sheetId="26" r:id="rId4"/>
    <sheet name="Phụ lục 4" sheetId="21" r:id="rId5"/>
    <sheet name="Phụ lục 5" sheetId="10" r:id="rId6"/>
    <sheet name="Phụ lục 6" sheetId="3" r:id="rId7"/>
  </sheets>
  <definedNames>
    <definedName name="_ftn1" localSheetId="0">'Phụ lục 1'!#REF!</definedName>
    <definedName name="_ftnref1" localSheetId="0">'Phụ lục 1'!$B$36</definedName>
  </definedNames>
  <calcPr calcId="162913"/>
</workbook>
</file>

<file path=xl/calcChain.xml><?xml version="1.0" encoding="utf-8"?>
<calcChain xmlns="http://schemas.openxmlformats.org/spreadsheetml/2006/main">
  <c r="S18" i="21" l="1"/>
  <c r="Q18" i="21"/>
  <c r="O18" i="21"/>
  <c r="M18" i="21"/>
  <c r="K18" i="21"/>
  <c r="U18" i="21" s="1"/>
  <c r="I18" i="21"/>
  <c r="G18" i="21"/>
  <c r="E18" i="21"/>
  <c r="C18" i="21"/>
  <c r="U17" i="21"/>
  <c r="B17" i="21"/>
  <c r="R17" i="21" s="1"/>
  <c r="U16" i="21"/>
  <c r="B16" i="21"/>
  <c r="R16" i="21" s="1"/>
  <c r="U15" i="21"/>
  <c r="B15" i="21"/>
  <c r="S10" i="21"/>
  <c r="Q10" i="21"/>
  <c r="O10" i="21"/>
  <c r="M10" i="21"/>
  <c r="K10" i="21"/>
  <c r="I10" i="21"/>
  <c r="G10" i="21"/>
  <c r="E10" i="21"/>
  <c r="C10" i="21"/>
  <c r="U9" i="21"/>
  <c r="P9" i="21"/>
  <c r="H9" i="21"/>
  <c r="F9" i="21"/>
  <c r="B9" i="21"/>
  <c r="R9" i="21" s="1"/>
  <c r="U8" i="21"/>
  <c r="B8" i="21"/>
  <c r="R8" i="21" s="1"/>
  <c r="U7" i="21"/>
  <c r="B7" i="21"/>
  <c r="R7" i="21" s="1"/>
  <c r="U6" i="21"/>
  <c r="T6" i="21"/>
  <c r="P6" i="21"/>
  <c r="N6" i="21"/>
  <c r="H6" i="21"/>
  <c r="F6" i="21"/>
  <c r="D6" i="21"/>
  <c r="B6" i="21"/>
  <c r="F17" i="20"/>
  <c r="D17" i="20"/>
  <c r="G4" i="20"/>
  <c r="C17" i="20"/>
  <c r="E17" i="20"/>
  <c r="F16" i="20"/>
  <c r="F15" i="20"/>
  <c r="F14" i="20"/>
  <c r="F13" i="20"/>
  <c r="L7" i="21" l="1"/>
  <c r="V7" i="21"/>
  <c r="H8" i="21"/>
  <c r="T8" i="21"/>
  <c r="B18" i="21"/>
  <c r="T9" i="21"/>
  <c r="T18" i="21"/>
  <c r="D7" i="21"/>
  <c r="N7" i="21"/>
  <c r="L8" i="21"/>
  <c r="V8" i="21"/>
  <c r="F7" i="21"/>
  <c r="P7" i="21"/>
  <c r="D8" i="21"/>
  <c r="N8" i="21"/>
  <c r="L9" i="21"/>
  <c r="V9" i="21"/>
  <c r="D18" i="21"/>
  <c r="B10" i="21"/>
  <c r="V10" i="21" s="1"/>
  <c r="L6" i="21"/>
  <c r="V6" i="21"/>
  <c r="H7" i="21"/>
  <c r="T7" i="21"/>
  <c r="F8" i="21"/>
  <c r="P8" i="21"/>
  <c r="D9" i="21"/>
  <c r="N9" i="21"/>
  <c r="U10" i="21"/>
  <c r="F10" i="21"/>
  <c r="N10" i="21"/>
  <c r="V18" i="21"/>
  <c r="R18" i="21"/>
  <c r="N18" i="21"/>
  <c r="J18" i="21"/>
  <c r="F18" i="21"/>
  <c r="H18" i="21"/>
  <c r="P18" i="21"/>
  <c r="H10" i="21"/>
  <c r="P10" i="21"/>
  <c r="J10" i="21"/>
  <c r="R10" i="21"/>
  <c r="L10" i="21"/>
  <c r="D15" i="21"/>
  <c r="L15" i="21"/>
  <c r="T15" i="21"/>
  <c r="D16" i="21"/>
  <c r="L16" i="21"/>
  <c r="T16" i="21"/>
  <c r="D17" i="21"/>
  <c r="L17" i="21"/>
  <c r="T17" i="21"/>
  <c r="F15" i="21"/>
  <c r="N15" i="21"/>
  <c r="F16" i="21"/>
  <c r="N16" i="21"/>
  <c r="F17" i="21"/>
  <c r="N17" i="21"/>
  <c r="L18" i="21"/>
  <c r="J6" i="21"/>
  <c r="R6" i="21"/>
  <c r="J7" i="21"/>
  <c r="J8" i="21"/>
  <c r="J9" i="21"/>
  <c r="H15" i="21"/>
  <c r="P15" i="21"/>
  <c r="V15" i="21"/>
  <c r="H16" i="21"/>
  <c r="P16" i="21"/>
  <c r="V16" i="21"/>
  <c r="H17" i="21"/>
  <c r="P17" i="21"/>
  <c r="V17" i="21"/>
  <c r="J15" i="21"/>
  <c r="R15" i="21"/>
  <c r="J16" i="21"/>
  <c r="J17" i="21"/>
  <c r="L8" i="20"/>
  <c r="K8" i="20"/>
  <c r="J8" i="20"/>
  <c r="I8" i="20"/>
  <c r="G8" i="20" s="1"/>
  <c r="H8" i="20"/>
  <c r="F8" i="20"/>
  <c r="E8" i="20"/>
  <c r="D8" i="20" s="1"/>
  <c r="C8" i="20" s="1"/>
  <c r="J7" i="20"/>
  <c r="G7" i="20"/>
  <c r="D7" i="20"/>
  <c r="C7" i="20" s="1"/>
  <c r="J6" i="20"/>
  <c r="G6" i="20"/>
  <c r="D6" i="20"/>
  <c r="C6" i="20" s="1"/>
  <c r="J5" i="20"/>
  <c r="G5" i="20"/>
  <c r="D5" i="20"/>
  <c r="C5" i="20" s="1"/>
  <c r="J4" i="20"/>
  <c r="D4" i="20"/>
  <c r="C4" i="20" s="1"/>
  <c r="D10" i="21" l="1"/>
  <c r="T10" i="21"/>
  <c r="N24" i="18"/>
  <c r="M24" i="18"/>
  <c r="L24" i="18"/>
  <c r="K24" i="18"/>
  <c r="J24" i="18"/>
  <c r="I24" i="18"/>
  <c r="G24" i="18"/>
  <c r="F24" i="18"/>
  <c r="D24" i="18"/>
  <c r="E24" i="18"/>
  <c r="H24" i="18"/>
  <c r="C24" i="18"/>
  <c r="I36" i="18"/>
  <c r="M32" i="18"/>
  <c r="M30" i="18"/>
  <c r="L30" i="18"/>
  <c r="G30" i="18"/>
  <c r="H30" i="18"/>
  <c r="I30" i="18"/>
  <c r="J30" i="18"/>
  <c r="K30" i="18"/>
  <c r="F30" i="18"/>
  <c r="D30" i="18"/>
  <c r="E30" i="18"/>
  <c r="C30" i="18"/>
  <c r="M8" i="18"/>
  <c r="J8" i="18"/>
  <c r="I8" i="18"/>
  <c r="M12" i="18"/>
  <c r="G8" i="18"/>
  <c r="H8" i="18"/>
  <c r="K8" i="18"/>
  <c r="L8" i="18"/>
  <c r="F8" i="18"/>
  <c r="M28" i="18" l="1"/>
  <c r="K28" i="18"/>
  <c r="J28" i="18"/>
  <c r="I28" i="18"/>
  <c r="H28" i="18"/>
  <c r="G28" i="18"/>
  <c r="F28" i="18"/>
  <c r="D29" i="18"/>
  <c r="E29" i="18"/>
  <c r="C29" i="18"/>
  <c r="D28" i="18"/>
  <c r="E28" i="18"/>
  <c r="C28" i="18"/>
  <c r="D27" i="18"/>
  <c r="E27" i="18"/>
  <c r="F27" i="18"/>
  <c r="G27" i="18"/>
  <c r="H27" i="18"/>
  <c r="I27" i="18"/>
  <c r="K27" i="18"/>
  <c r="C27" i="18"/>
  <c r="D26" i="18"/>
  <c r="E26" i="18"/>
  <c r="F26" i="18"/>
  <c r="G26" i="18"/>
  <c r="H26" i="18"/>
  <c r="I26" i="18"/>
  <c r="J26" i="18"/>
  <c r="K26" i="18"/>
  <c r="C26" i="18"/>
  <c r="I10" i="18"/>
  <c r="F10" i="18"/>
  <c r="I6" i="18"/>
  <c r="I4" i="18"/>
</calcChain>
</file>

<file path=xl/sharedStrings.xml><?xml version="1.0" encoding="utf-8"?>
<sst xmlns="http://schemas.openxmlformats.org/spreadsheetml/2006/main" count="637" uniqueCount="251">
  <si>
    <t>Tổng số</t>
  </si>
  <si>
    <t>Giáo viên</t>
  </si>
  <si>
    <t>Nhân viên</t>
  </si>
  <si>
    <t>Mầm non</t>
  </si>
  <si>
    <t>Tiểu học</t>
  </si>
  <si>
    <t>THCS</t>
  </si>
  <si>
    <t>THPT</t>
  </si>
  <si>
    <t>SL</t>
  </si>
  <si>
    <t>Cấp học</t>
  </si>
  <si>
    <t>Stt</t>
  </si>
  <si>
    <t>Tổng cộng</t>
  </si>
  <si>
    <t xml:space="preserve">Số xã đạt chuẩn </t>
  </si>
  <si>
    <t>Số huyện đạt chuẩn</t>
  </si>
  <si>
    <t>Mức độ 1</t>
  </si>
  <si>
    <t>Mức độ 2</t>
  </si>
  <si>
    <t>Mức độ 3</t>
  </si>
  <si>
    <t>Tổng số 
huyện</t>
  </si>
  <si>
    <t>1. Cấp trung học cơ sở</t>
  </si>
  <si>
    <t>Khối</t>
  </si>
  <si>
    <t>Tổng
số HS</t>
  </si>
  <si>
    <t>Hạnh kiểm</t>
  </si>
  <si>
    <t>Học lực</t>
  </si>
  <si>
    <t>Tốt</t>
  </si>
  <si>
    <t>Khá</t>
  </si>
  <si>
    <t>Kém</t>
  </si>
  <si>
    <t>TL</t>
  </si>
  <si>
    <t>Tổng</t>
  </si>
  <si>
    <t>2. Cấp trung học phổ thông</t>
  </si>
  <si>
    <t>Số lượng</t>
  </si>
  <si>
    <t>Số xã đạt chuẩn XMC</t>
  </si>
  <si>
    <t>Số huyện đạt chuẩn XMC</t>
  </si>
  <si>
    <t>Mức độ đạt chuẩn 
Xóa mù chữ của tỉnh</t>
  </si>
  <si>
    <t>Mức độ đạt chuẩn
 PCGDTH của tỉnh</t>
  </si>
  <si>
    <t>Mức độ đạt chuẩn 
PCGDTHCS của tỉnh</t>
  </si>
  <si>
    <t>Tổng số xã đạt chuẩn XMC</t>
  </si>
  <si>
    <t>Tổng số xã đạt chuẩn
PCTHCS</t>
  </si>
  <si>
    <t>Tổng số xã đạt chuẩn
PCGDTH</t>
  </si>
  <si>
    <t>Tỷ lệ
(%)</t>
  </si>
  <si>
    <t>Tốt 
(HS)</t>
  </si>
  <si>
    <t>Khá
(HS)</t>
  </si>
  <si>
    <t>TB
(HS)</t>
  </si>
  <si>
    <t>Giỏi
(HS)</t>
  </si>
  <si>
    <t>Yếu
(HS)</t>
  </si>
  <si>
    <t>Đạt
(HS)</t>
  </si>
  <si>
    <t>Chưa đạt
(HS)</t>
  </si>
  <si>
    <t>Tổng số HS có KQĐG</t>
  </si>
  <si>
    <t>Lớp 1</t>
  </si>
  <si>
    <t>Lớp 2</t>
  </si>
  <si>
    <t>Lớp 3</t>
  </si>
  <si>
    <t>Trong tổng số</t>
  </si>
  <si>
    <t>Nữ</t>
  </si>
  <si>
    <t>Dân tộc</t>
  </si>
  <si>
    <t>Tổng số HS</t>
  </si>
  <si>
    <t>Lớp 5</t>
  </si>
  <si>
    <t>-</t>
  </si>
  <si>
    <t>TT</t>
  </si>
  <si>
    <t>Công lập</t>
  </si>
  <si>
    <t>Ngoài công lập</t>
  </si>
  <si>
    <t>Tỷ lệ</t>
  </si>
  <si>
    <t>MẦM NON</t>
  </si>
  <si>
    <t>TIỂU HỌC</t>
  </si>
  <si>
    <t>TH-THCS</t>
  </si>
  <si>
    <t>THCS-THPT</t>
  </si>
  <si>
    <t>TỔNG CỘNG</t>
  </si>
  <si>
    <t>GDTX</t>
  </si>
  <si>
    <t>Bậc học,cấp học</t>
  </si>
  <si>
    <r>
      <t xml:space="preserve">Số trường
</t>
    </r>
    <r>
      <rPr>
        <sz val="12"/>
        <color theme="1"/>
        <rFont val="Times New Roman"/>
        <family val="1"/>
      </rPr>
      <t>(+/- so với cùng kỳ năm học 2022-2023)</t>
    </r>
  </si>
  <si>
    <r>
      <t xml:space="preserve">Số lớp 
</t>
    </r>
    <r>
      <rPr>
        <sz val="12"/>
        <color theme="1"/>
        <rFont val="Times New Roman"/>
        <family val="1"/>
      </rPr>
      <t>(+/- so với cùng kỳ năm học 2022-2023)</t>
    </r>
  </si>
  <si>
    <r>
      <t xml:space="preserve">Số học sinh
</t>
    </r>
    <r>
      <rPr>
        <sz val="12"/>
        <color theme="1"/>
        <rFont val="Times New Roman"/>
        <family val="1"/>
      </rPr>
      <t>(+/- so với cùng kỳ năm học 2022-2023)</t>
    </r>
  </si>
  <si>
    <r>
      <t xml:space="preserve">Số học sinh bỏ học (chỉ tính HS công lập)
</t>
    </r>
    <r>
      <rPr>
        <sz val="12"/>
        <color theme="1"/>
        <rFont val="Times New Roman"/>
        <family val="1"/>
      </rPr>
      <t>(+/- so với cùng kỳ năm học 2022-2023)</t>
    </r>
  </si>
  <si>
    <r>
      <t>Công lập</t>
    </r>
    <r>
      <rPr>
        <sz val="12"/>
        <color theme="1"/>
        <rFont val="Times New Roman"/>
        <family val="1"/>
      </rPr>
      <t/>
    </r>
  </si>
  <si>
    <t>Tổnng số</t>
  </si>
  <si>
    <t>GDHN</t>
  </si>
  <si>
    <t>Nội dung đánh giá</t>
  </si>
  <si>
    <t>Tỷ lệ (%)</t>
  </si>
  <si>
    <r>
      <t xml:space="preserve">Tổng số trường đạt chuẩn quốc gia 
</t>
    </r>
    <r>
      <rPr>
        <sz val="12"/>
        <color theme="1"/>
        <rFont val="Times New Roman"/>
        <family val="1"/>
      </rPr>
      <t>(+/- so với cùng kỳ năm học 2022-2023)</t>
    </r>
  </si>
  <si>
    <t>+3</t>
  </si>
  <si>
    <t>0</t>
  </si>
  <si>
    <t>+1</t>
  </si>
  <si>
    <t>+28</t>
  </si>
  <si>
    <t>+4</t>
  </si>
  <si>
    <t>+50</t>
  </si>
  <si>
    <t>+26</t>
  </si>
  <si>
    <t>+27</t>
  </si>
  <si>
    <t>-3</t>
  </si>
  <si>
    <t>+30</t>
  </si>
  <si>
    <t>+59</t>
  </si>
  <si>
    <t>+2</t>
  </si>
  <si>
    <t>+101</t>
  </si>
  <si>
    <t>+5</t>
  </si>
  <si>
    <t>+23</t>
  </si>
  <si>
    <t>-4</t>
  </si>
  <si>
    <t>-51</t>
  </si>
  <si>
    <t>+865</t>
  </si>
  <si>
    <t>+814</t>
  </si>
  <si>
    <t>-1</t>
  </si>
  <si>
    <t>+34</t>
  </si>
  <si>
    <t>-32</t>
  </si>
  <si>
    <t>-34</t>
  </si>
  <si>
    <t>-2</t>
  </si>
  <si>
    <t>-388</t>
  </si>
  <si>
    <t>-939</t>
  </si>
  <si>
    <t>-989</t>
  </si>
  <si>
    <t>-6</t>
  </si>
  <si>
    <t>+1.143</t>
  </si>
  <si>
    <t>+1.210</t>
  </si>
  <si>
    <t>-67</t>
  </si>
  <si>
    <t>-11</t>
  </si>
  <si>
    <t>+7</t>
  </si>
  <si>
    <t>+329</t>
  </si>
  <si>
    <t>+345</t>
  </si>
  <si>
    <t>-16</t>
  </si>
  <si>
    <t>-9</t>
  </si>
  <si>
    <t>+22</t>
  </si>
  <si>
    <t>+2.320</t>
  </si>
  <si>
    <t>-18</t>
  </si>
  <si>
    <t>+246</t>
  </si>
  <si>
    <t>+174</t>
  </si>
  <si>
    <t>+72</t>
  </si>
  <si>
    <t>+20</t>
  </si>
  <si>
    <t>+56</t>
  </si>
  <si>
    <t>-36</t>
  </si>
  <si>
    <t>+6</t>
  </si>
  <si>
    <t>+226</t>
  </si>
  <si>
    <t>+118</t>
  </si>
  <si>
    <t>+108</t>
  </si>
  <si>
    <t>+2.669</t>
  </si>
  <si>
    <t>+2.721</t>
  </si>
  <si>
    <t>-52</t>
  </si>
  <si>
    <t>-29</t>
  </si>
  <si>
    <t>-0.08</t>
  </si>
  <si>
    <t>+1.045</t>
  </si>
  <si>
    <t>-13</t>
  </si>
  <si>
    <t>+1.271</t>
  </si>
  <si>
    <t>+1.163</t>
  </si>
  <si>
    <t>-17</t>
  </si>
  <si>
    <t>-0.04</t>
  </si>
  <si>
    <t>+244</t>
  </si>
  <si>
    <t>+19</t>
  </si>
  <si>
    <t>-447</t>
  </si>
  <si>
    <t>+2.696</t>
  </si>
  <si>
    <t>-0.03</t>
  </si>
  <si>
    <t>+9</t>
  </si>
  <si>
    <t>+164</t>
  </si>
  <si>
    <t>+2.860</t>
  </si>
  <si>
    <t>+31</t>
  </si>
  <si>
    <t>PHỤ LỤC 1: Quy mô trường, lớp, học sinh học kỳ I, năm học 2023-2024</t>
  </si>
  <si>
    <t>Cán bộ quản lý</t>
  </si>
  <si>
    <t>Ngoai 
công lập</t>
  </si>
  <si>
    <t>Phụ lục 2: Tình hình đội ngũ cán bộ quản lý, giáo viên, nhân viên học kỳ I, năm học 2023-2024</t>
  </si>
  <si>
    <t>100</t>
  </si>
  <si>
    <t>Đạt chuẩn</t>
  </si>
  <si>
    <t>Trên chuẩn</t>
  </si>
  <si>
    <t xml:space="preserve">Ghi chú </t>
  </si>
  <si>
    <t>92.55</t>
  </si>
  <si>
    <t>96.23</t>
  </si>
  <si>
    <t>Tỷ lệ giáo viên công lập đạt chuẩn và trên chuẩn trình độ đào tạo theo 
Luật Giáo dục 2019</t>
  </si>
  <si>
    <t xml:space="preserve">Rèn luyện/Hạnh kiểm </t>
  </si>
  <si>
    <t>Học tập /Học lực</t>
  </si>
  <si>
    <t>Đạt/Trung Bình</t>
  </si>
  <si>
    <t>Yếu/CĐ</t>
  </si>
  <si>
    <t>Tốt/Giỏi</t>
  </si>
  <si>
    <t>CĐ/Yếu</t>
  </si>
  <si>
    <t>Chưa đạt/Yếu</t>
  </si>
  <si>
    <t>Lớp 4</t>
  </si>
  <si>
    <t xml:space="preserve"> </t>
  </si>
  <si>
    <t>Phụ lục 4: KẾT QUẢ HỌC TẬP, RÈN LUYỆN HỌC KỲ I NĂM HỌC 2023-2024 
ĐỐI VỚI GIÁO DỤC TRUNG HỌC</t>
  </si>
  <si>
    <t>Trong
đó</t>
  </si>
  <si>
    <t>Tổng số HS được đánh giá: 1.219</t>
  </si>
  <si>
    <t>Tổng số HS được đánh giá: 1.215</t>
  </si>
  <si>
    <t>Khối 10, 11</t>
  </si>
  <si>
    <t>Khối 12</t>
  </si>
  <si>
    <t>Tổng số HS được đánh giá: 323</t>
  </si>
  <si>
    <t>Tổng số HS được đánh giá: 304</t>
  </si>
  <si>
    <t>Phụ lục 5: Kết quả đánh giá chất lượng GDTX học kỳ I, năm học 2023-2024</t>
  </si>
  <si>
    <t>Phụ lục 3a: Kết quả đánh giá chất lượng học kỳ I, năm học 2023-2024 đối với các lớp thực hiện 
Chương trình GDPT 2018 cấp tiểu học</t>
  </si>
  <si>
    <t>Phụ lục 3b: Kết quả đánh giá chất lượng học kỳ I, năm học 2023-2024 đối với 
các lớp thực hiện Chương trình GDPT 2006 cấp tiểu học</t>
  </si>
  <si>
    <t>Phụ lục 6: Kết quả phổ cập giáo dục, xóa mù chữ năm 2023</t>
  </si>
  <si>
    <t>6a: Mức độ đạt chuẩn phổ cập giáo dục tiểu học</t>
  </si>
  <si>
    <t>6b: Mức độ đạt chuẩn phổ cập giáo dục trung học cơ sở</t>
  </si>
  <si>
    <t>6c: Xóa mù chữ</t>
  </si>
  <si>
    <t>1. Tiếng Việt</t>
  </si>
  <si>
    <t>Hoàn thành tốt</t>
  </si>
  <si>
    <t>Hoàn thành</t>
  </si>
  <si>
    <t>Chưa hoàn thành</t>
  </si>
  <si>
    <t>2. Toán</t>
  </si>
  <si>
    <t>3. Đạo đức</t>
  </si>
  <si>
    <t>4. Tự nhiên và Xã hội</t>
  </si>
  <si>
    <t>5. Khoa học</t>
  </si>
  <si>
    <t>6. LS&amp;ĐL</t>
  </si>
  <si>
    <t>7. Nghệ thuật (Âm nhạc)</t>
  </si>
  <si>
    <t>8. Nghệ thuật (Mĩ thuật)</t>
  </si>
  <si>
    <t>9. Hoạt động trải nghiệm</t>
  </si>
  <si>
    <t>10. Giáo dục thể chất</t>
  </si>
  <si>
    <t>11. TH-CN (Công nghệ)</t>
  </si>
  <si>
    <t>12. TH-CN (Tin học)</t>
  </si>
  <si>
    <t>13. Ngoại ngữ</t>
  </si>
  <si>
    <t>14. Tiếng dân tộc</t>
  </si>
  <si>
    <t>II. Năng lực cốt lõi</t>
  </si>
  <si>
    <t>Năng lực chung</t>
  </si>
  <si>
    <t>Tự chủ và tự học</t>
  </si>
  <si>
    <t>Đạt</t>
  </si>
  <si>
    <t>Cần cố gắng</t>
  </si>
  <si>
    <t>Giao tiếp và hợp tác</t>
  </si>
  <si>
    <t>Giải quyết vấn đề và sáng tạo</t>
  </si>
  <si>
    <t>Năng lực đặc thù</t>
  </si>
  <si>
    <t>Ngôn ngữ</t>
  </si>
  <si>
    <t>Tính toán</t>
  </si>
  <si>
    <t>Tin học</t>
  </si>
  <si>
    <t>Công nghệ</t>
  </si>
  <si>
    <t>Khoa học</t>
  </si>
  <si>
    <t>Thẩm mĩ</t>
  </si>
  <si>
    <t>Thể chất</t>
  </si>
  <si>
    <t>III. Phẩm chất chủ yếu</t>
  </si>
  <si>
    <t>Yêu nước</t>
  </si>
  <si>
    <t>Nhân ái</t>
  </si>
  <si>
    <t>Chăm chỉ</t>
  </si>
  <si>
    <t>Trung thực</t>
  </si>
  <si>
    <t>Trách nhiệm</t>
  </si>
  <si>
    <t>IV. Khen thưởng</t>
  </si>
  <si>
    <t>- Giấy khen cấp trường</t>
  </si>
  <si>
    <t>- Giấy khen cấp trên</t>
  </si>
  <si>
    <t>V. HSDT được trợ giảng</t>
  </si>
  <si>
    <t>VI. HS.K.Tật</t>
  </si>
  <si>
    <t>VII. HS bỏ học kỳ I</t>
  </si>
  <si>
    <t>+ Hoàn cảnh GĐKK</t>
  </si>
  <si>
    <t>+ KK trong học tập</t>
  </si>
  <si>
    <t>+ Xa trường, đi lại K.khăn</t>
  </si>
  <si>
    <t>+ Thiên tai, dịch bệnh</t>
  </si>
  <si>
    <t>+ Nguyên nhân khác</t>
  </si>
  <si>
    <t>4. Khoa học</t>
  </si>
  <si>
    <t>5. Lịch sử và Địa lý</t>
  </si>
  <si>
    <t>6. Âm nhạc</t>
  </si>
  <si>
    <t>7. Mĩ thuật</t>
  </si>
  <si>
    <t>8. Kĩ thuật</t>
  </si>
  <si>
    <t>9. Thể dục</t>
  </si>
  <si>
    <t>10. Ngoại ngữ</t>
  </si>
  <si>
    <t>11. Tin học</t>
  </si>
  <si>
    <t>12. Tiếng dân tộc</t>
  </si>
  <si>
    <t>II. Năng lực</t>
  </si>
  <si>
    <t>Tự phục vụ tự quản</t>
  </si>
  <si>
    <t>Hợp tác</t>
  </si>
  <si>
    <t>Tự học và giải quyết vấn đề</t>
  </si>
  <si>
    <t>III. Phẩm chất</t>
  </si>
  <si>
    <t>Chăm học chăm làm</t>
  </si>
  <si>
    <t>Tự tin trách nhiệm</t>
  </si>
  <si>
    <t>Trung thực kỷ luật</t>
  </si>
  <si>
    <t>Đoàn kết yêu thương</t>
  </si>
  <si>
    <t>VI. HSDT được trợ giảng</t>
  </si>
  <si>
    <t>VII. HS.K.Tật</t>
  </si>
  <si>
    <t>VIII. HS bỏ học kỳ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</si>
</sst>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;[Red]0.00"/>
    <numFmt numFmtId="165" formatCode="0;[Red]0"/>
    <numFmt numFmtId="166" formatCode="0.0%"/>
    <numFmt numFmtId="167" formatCode="0.00000"/>
    <numFmt numFmtId="168" formatCode="0.0"/>
    <numFmt numFmtId="169" formatCode="#.##0."/>
    <numFmt numFmtId="170" formatCode="#.##"/>
  </numFmts>
  <fonts count="34" x14ac:knownFonts="1">
    <font>
      <sz val="14"/>
      <color theme="1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Arial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4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4"/>
      <color indexed="8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FFFF00"/>
      </patternFill>
    </fill>
    <fill>
      <patternFill patternType="solid">
        <fgColor rgb="FFE3DED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 applyFill="0" applyProtection="0"/>
    <xf numFmtId="0" fontId="11" fillId="0" borderId="0" applyFill="0" applyProtection="0"/>
    <xf numFmtId="9" fontId="12" fillId="0" borderId="0" applyFont="0" applyFill="0" applyBorder="0" applyAlignment="0" applyProtection="0"/>
  </cellStyleXfs>
  <cellXfs count="20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0" xfId="3"/>
    <xf numFmtId="0" fontId="17" fillId="0" borderId="0" xfId="3" applyNumberFormat="1" applyFont="1" applyFill="1" applyAlignment="1" applyProtection="1">
      <alignment vertical="center"/>
    </xf>
    <xf numFmtId="0" fontId="18" fillId="2" borderId="0" xfId="2" applyFont="1" applyFill="1"/>
    <xf numFmtId="0" fontId="7" fillId="2" borderId="0" xfId="2" applyFont="1" applyFill="1" applyAlignment="1">
      <alignment vertical="center"/>
    </xf>
    <xf numFmtId="1" fontId="7" fillId="2" borderId="0" xfId="2" applyNumberFormat="1" applyFont="1" applyFill="1" applyAlignment="1">
      <alignment vertical="center"/>
    </xf>
    <xf numFmtId="0" fontId="19" fillId="2" borderId="0" xfId="2" applyFont="1" applyFill="1" applyAlignment="1">
      <alignment vertical="center"/>
    </xf>
    <xf numFmtId="1" fontId="19" fillId="2" borderId="0" xfId="2" applyNumberFormat="1" applyFont="1" applyFill="1" applyAlignment="1">
      <alignment vertical="center"/>
    </xf>
    <xf numFmtId="2" fontId="19" fillId="2" borderId="0" xfId="2" applyNumberFormat="1" applyFont="1" applyFill="1"/>
    <xf numFmtId="0" fontId="20" fillId="2" borderId="0" xfId="2" applyFont="1" applyFill="1" applyAlignment="1">
      <alignment vertical="center"/>
    </xf>
    <xf numFmtId="0" fontId="8" fillId="2" borderId="0" xfId="2" applyFill="1"/>
    <xf numFmtId="167" fontId="8" fillId="2" borderId="0" xfId="2" applyNumberFormat="1" applyFill="1"/>
    <xf numFmtId="0" fontId="8" fillId="2" borderId="0" xfId="2" applyFill="1" applyAlignment="1">
      <alignment horizontal="right"/>
    </xf>
    <xf numFmtId="0" fontId="21" fillId="2" borderId="0" xfId="2" applyFont="1" applyFill="1"/>
    <xf numFmtId="1" fontId="21" fillId="2" borderId="0" xfId="2" applyNumberFormat="1" applyFont="1" applyFill="1"/>
    <xf numFmtId="2" fontId="21" fillId="2" borderId="0" xfId="2" applyNumberFormat="1" applyFont="1" applyFill="1"/>
    <xf numFmtId="1" fontId="8" fillId="2" borderId="0" xfId="2" applyNumberFormat="1" applyFill="1"/>
    <xf numFmtId="2" fontId="8" fillId="2" borderId="0" xfId="2" applyNumberFormat="1" applyFill="1"/>
    <xf numFmtId="0" fontId="23" fillId="0" borderId="0" xfId="0" applyFont="1"/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3" fontId="23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4" fillId="5" borderId="1" xfId="0" applyNumberFormat="1" applyFont="1" applyFill="1" applyBorder="1" applyAlignment="1">
      <alignment horizontal="center" vertical="center"/>
    </xf>
    <xf numFmtId="3" fontId="23" fillId="0" borderId="0" xfId="0" applyNumberFormat="1" applyFont="1"/>
    <xf numFmtId="49" fontId="23" fillId="0" borderId="0" xfId="0" applyNumberFormat="1" applyFont="1"/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0" fontId="24" fillId="5" borderId="1" xfId="0" quotePrefix="1" applyFont="1" applyFill="1" applyBorder="1" applyAlignment="1">
      <alignment horizontal="center" vertical="center"/>
    </xf>
    <xf numFmtId="0" fontId="24" fillId="5" borderId="1" xfId="0" quotePrefix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Border="1" applyAlignment="1">
      <alignment horizontal="center" vertical="center"/>
    </xf>
    <xf numFmtId="49" fontId="24" fillId="0" borderId="1" xfId="0" quotePrefix="1" applyNumberFormat="1" applyFont="1" applyBorder="1" applyAlignment="1">
      <alignment horizontal="center" vertical="center" wrapText="1"/>
    </xf>
    <xf numFmtId="49" fontId="24" fillId="5" borderId="1" xfId="0" quotePrefix="1" applyNumberFormat="1" applyFont="1" applyFill="1" applyBorder="1" applyAlignment="1">
      <alignment horizontal="center" vertical="center" wrapText="1"/>
    </xf>
    <xf numFmtId="169" fontId="23" fillId="0" borderId="0" xfId="0" applyNumberFormat="1" applyFont="1"/>
    <xf numFmtId="49" fontId="25" fillId="5" borderId="1" xfId="0" applyNumberFormat="1" applyFont="1" applyFill="1" applyBorder="1" applyAlignment="1">
      <alignment horizontal="center" vertical="center"/>
    </xf>
    <xf numFmtId="49" fontId="25" fillId="5" borderId="1" xfId="0" applyNumberFormat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3" fontId="2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164" fontId="2" fillId="0" borderId="1" xfId="0" quotePrefix="1" applyNumberFormat="1" applyFont="1" applyBorder="1" applyAlignment="1">
      <alignment horizontal="center" wrapText="1"/>
    </xf>
    <xf numFmtId="170" fontId="7" fillId="0" borderId="1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0" fontId="28" fillId="2" borderId="1" xfId="2" applyFont="1" applyFill="1" applyBorder="1" applyAlignment="1">
      <alignment horizontal="center"/>
    </xf>
    <xf numFmtId="1" fontId="28" fillId="2" borderId="1" xfId="2" applyNumberFormat="1" applyFont="1" applyFill="1" applyBorder="1" applyAlignment="1">
      <alignment horizontal="center"/>
    </xf>
    <xf numFmtId="2" fontId="28" fillId="2" borderId="1" xfId="2" applyNumberFormat="1" applyFont="1" applyFill="1" applyBorder="1" applyAlignment="1">
      <alignment horizontal="center"/>
    </xf>
    <xf numFmtId="0" fontId="3" fillId="2" borderId="0" xfId="2" applyFont="1" applyFill="1" applyAlignment="1">
      <alignment vertical="center"/>
    </xf>
    <xf numFmtId="1" fontId="28" fillId="2" borderId="0" xfId="2" applyNumberFormat="1" applyFont="1" applyFill="1" applyAlignment="1">
      <alignment vertical="center"/>
    </xf>
    <xf numFmtId="0" fontId="28" fillId="2" borderId="0" xfId="2" applyFont="1" applyFill="1" applyAlignment="1">
      <alignment vertical="center"/>
    </xf>
    <xf numFmtId="2" fontId="28" fillId="2" borderId="0" xfId="2" applyNumberFormat="1" applyFont="1" applyFill="1" applyAlignment="1">
      <alignment vertical="center"/>
    </xf>
    <xf numFmtId="0" fontId="29" fillId="2" borderId="1" xfId="2" applyFont="1" applyFill="1" applyBorder="1" applyAlignment="1">
      <alignment horizontal="center" vertical="center"/>
    </xf>
    <xf numFmtId="1" fontId="32" fillId="3" borderId="16" xfId="0" applyNumberFormat="1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166" fontId="30" fillId="2" borderId="16" xfId="5" applyNumberFormat="1" applyFont="1" applyFill="1" applyBorder="1" applyAlignment="1">
      <alignment horizontal="center" vertical="center"/>
    </xf>
    <xf numFmtId="1" fontId="30" fillId="2" borderId="16" xfId="0" applyNumberFormat="1" applyFont="1" applyFill="1" applyBorder="1" applyAlignment="1">
      <alignment horizontal="center" vertical="center"/>
    </xf>
    <xf numFmtId="0" fontId="28" fillId="2" borderId="1" xfId="2" applyFont="1" applyFill="1" applyBorder="1" applyAlignment="1">
      <alignment horizontal="center" vertical="center"/>
    </xf>
    <xf numFmtId="1" fontId="33" fillId="4" borderId="16" xfId="0" applyNumberFormat="1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1" fontId="31" fillId="2" borderId="16" xfId="0" applyNumberFormat="1" applyFont="1" applyFill="1" applyBorder="1" applyAlignment="1">
      <alignment horizontal="center" vertical="center"/>
    </xf>
    <xf numFmtId="2" fontId="20" fillId="2" borderId="0" xfId="2" applyNumberFormat="1" applyFont="1" applyFill="1" applyAlignment="1">
      <alignment vertical="center"/>
    </xf>
    <xf numFmtId="10" fontId="30" fillId="2" borderId="16" xfId="5" applyNumberFormat="1" applyFont="1" applyFill="1" applyBorder="1" applyAlignment="1">
      <alignment horizontal="center" vertical="center"/>
    </xf>
    <xf numFmtId="168" fontId="30" fillId="2" borderId="16" xfId="0" applyNumberFormat="1" applyFont="1" applyFill="1" applyBorder="1" applyAlignment="1">
      <alignment horizontal="center" vertical="center"/>
    </xf>
    <xf numFmtId="2" fontId="30" fillId="2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3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1" xfId="3" applyNumberFormat="1" applyFont="1" applyFill="1" applyBorder="1" applyAlignment="1" applyProtection="1">
      <alignment horizontal="center" vertical="center" wrapText="1"/>
    </xf>
    <xf numFmtId="0" fontId="1" fillId="0" borderId="0" xfId="3" applyNumberFormat="1" applyFont="1" applyFill="1" applyAlignment="1" applyProtection="1">
      <alignment horizontal="center" vertical="center" wrapText="1"/>
    </xf>
    <xf numFmtId="0" fontId="28" fillId="2" borderId="1" xfId="2" applyFont="1" applyFill="1" applyBorder="1" applyAlignment="1">
      <alignment horizontal="center" vertical="center"/>
    </xf>
    <xf numFmtId="1" fontId="28" fillId="2" borderId="1" xfId="2" applyNumberFormat="1" applyFont="1" applyFill="1" applyBorder="1" applyAlignment="1">
      <alignment horizontal="center" vertical="center" wrapText="1"/>
    </xf>
    <xf numFmtId="0" fontId="28" fillId="2" borderId="5" xfId="2" applyFont="1" applyFill="1" applyBorder="1" applyAlignment="1">
      <alignment horizontal="center" vertical="center"/>
    </xf>
    <xf numFmtId="0" fontId="28" fillId="2" borderId="8" xfId="2" applyFont="1" applyFill="1" applyBorder="1" applyAlignment="1">
      <alignment horizontal="center" vertical="center"/>
    </xf>
    <xf numFmtId="0" fontId="28" fillId="2" borderId="5" xfId="2" applyFont="1" applyFill="1" applyBorder="1" applyAlignment="1">
      <alignment horizontal="center" vertical="center" wrapText="1"/>
    </xf>
    <xf numFmtId="0" fontId="28" fillId="2" borderId="8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15" fillId="2" borderId="17" xfId="0" applyNumberFormat="1" applyFont="1" applyFill="1" applyBorder="1" applyAlignment="1" applyProtection="1">
      <alignment vertical="center"/>
    </xf>
    <xf numFmtId="3" fontId="16" fillId="2" borderId="1" xfId="0" applyNumberFormat="1" applyFont="1" applyFill="1" applyBorder="1" applyAlignment="1" applyProtection="1">
      <alignment horizontal="right" wrapText="1"/>
    </xf>
    <xf numFmtId="49" fontId="14" fillId="2" borderId="18" xfId="0" applyNumberFormat="1" applyFont="1" applyFill="1" applyBorder="1" applyAlignment="1" applyProtection="1">
      <alignment horizontal="left" vertical="center"/>
    </xf>
    <xf numFmtId="3" fontId="16" fillId="2" borderId="1" xfId="0" applyNumberFormat="1" applyFont="1" applyFill="1" applyBorder="1" applyAlignment="1" applyProtection="1">
      <alignment horizontal="right" wrapText="1"/>
      <protection locked="0"/>
    </xf>
    <xf numFmtId="49" fontId="14" fillId="2" borderId="19" xfId="0" applyNumberFormat="1" applyFont="1" applyFill="1" applyBorder="1" applyAlignment="1" applyProtection="1">
      <alignment horizontal="left" vertical="center"/>
    </xf>
    <xf numFmtId="49" fontId="14" fillId="2" borderId="20" xfId="0" applyNumberFormat="1" applyFont="1" applyFill="1" applyBorder="1" applyAlignment="1" applyProtection="1">
      <alignment horizontal="left" vertical="center"/>
    </xf>
    <xf numFmtId="49" fontId="14" fillId="2" borderId="21" xfId="0" applyNumberFormat="1" applyFont="1" applyFill="1" applyBorder="1" applyAlignment="1" applyProtection="1">
      <alignment horizontal="left" vertical="center"/>
    </xf>
    <xf numFmtId="1" fontId="15" fillId="2" borderId="17" xfId="0" applyNumberFormat="1" applyFont="1" applyFill="1" applyBorder="1" applyAlignment="1" applyProtection="1">
      <alignment vertical="center"/>
    </xf>
    <xf numFmtId="49" fontId="14" fillId="2" borderId="22" xfId="0" applyNumberFormat="1" applyFont="1" applyFill="1" applyBorder="1" applyAlignment="1" applyProtection="1">
      <alignment horizontal="left" vertical="center"/>
    </xf>
    <xf numFmtId="1" fontId="15" fillId="2" borderId="23" xfId="0" applyNumberFormat="1" applyFont="1" applyFill="1" applyBorder="1" applyAlignment="1" applyProtection="1">
      <alignment vertical="center"/>
    </xf>
    <xf numFmtId="49" fontId="14" fillId="2" borderId="24" xfId="0" applyNumberFormat="1" applyFont="1" applyFill="1" applyBorder="1" applyAlignment="1" applyProtection="1">
      <alignment horizontal="left" vertical="center"/>
    </xf>
    <xf numFmtId="49" fontId="14" fillId="2" borderId="6" xfId="0" applyNumberFormat="1" applyFont="1" applyFill="1" applyBorder="1" applyAlignment="1" applyProtection="1">
      <alignment horizontal="left" vertical="center"/>
    </xf>
    <xf numFmtId="1" fontId="15" fillId="2" borderId="19" xfId="0" applyNumberFormat="1" applyFont="1" applyFill="1" applyBorder="1" applyAlignment="1" applyProtection="1">
      <alignment vertical="center"/>
    </xf>
    <xf numFmtId="49" fontId="15" fillId="2" borderId="5" xfId="0" applyNumberFormat="1" applyFont="1" applyFill="1" applyBorder="1" applyAlignment="1" applyProtection="1">
      <alignment horizontal="left" vertical="center"/>
    </xf>
    <xf numFmtId="0" fontId="15" fillId="2" borderId="19" xfId="0" applyNumberFormat="1" applyFont="1" applyFill="1" applyBorder="1" applyAlignment="1" applyProtection="1">
      <alignment horizontal="left" vertical="center" wrapText="1"/>
    </xf>
    <xf numFmtId="0" fontId="1" fillId="0" borderId="0" xfId="3" applyNumberFormat="1" applyFont="1" applyFill="1" applyAlignment="1" applyProtection="1">
      <alignment horizontal="center" wrapText="1"/>
    </xf>
    <xf numFmtId="0" fontId="17" fillId="0" borderId="0" xfId="3" applyNumberFormat="1" applyFont="1" applyFill="1" applyAlignment="1" applyProtection="1"/>
    <xf numFmtId="49" fontId="14" fillId="2" borderId="18" xfId="0" applyNumberFormat="1" applyFont="1" applyFill="1" applyBorder="1" applyAlignment="1" applyProtection="1">
      <alignment horizontal="left" vertical="center" indent="1"/>
    </xf>
    <xf numFmtId="3" fontId="16" fillId="2" borderId="1" xfId="0" applyNumberFormat="1" applyFont="1" applyFill="1" applyBorder="1" applyAlignment="1" applyProtection="1">
      <alignment horizontal="right" wrapText="1" indent="1"/>
    </xf>
    <xf numFmtId="49" fontId="14" fillId="2" borderId="19" xfId="0" applyNumberFormat="1" applyFont="1" applyFill="1" applyBorder="1" applyAlignment="1" applyProtection="1">
      <alignment horizontal="left" vertical="center" indent="1"/>
    </xf>
    <xf numFmtId="49" fontId="14" fillId="2" borderId="20" xfId="0" applyNumberFormat="1" applyFont="1" applyFill="1" applyBorder="1" applyAlignment="1" applyProtection="1">
      <alignment horizontal="left" vertical="center" indent="1"/>
    </xf>
    <xf numFmtId="49" fontId="14" fillId="2" borderId="21" xfId="0" applyNumberFormat="1" applyFont="1" applyFill="1" applyBorder="1" applyAlignment="1" applyProtection="1">
      <alignment horizontal="left" vertical="center" indent="1"/>
    </xf>
    <xf numFmtId="49" fontId="14" fillId="2" borderId="14" xfId="0" applyNumberFormat="1" applyFont="1" applyFill="1" applyBorder="1" applyAlignment="1" applyProtection="1">
      <alignment horizontal="left" vertical="center" indent="1"/>
    </xf>
    <xf numFmtId="0" fontId="15" fillId="2" borderId="19" xfId="0" applyNumberFormat="1" applyFont="1" applyFill="1" applyBorder="1" applyAlignment="1" applyProtection="1">
      <alignment horizontal="left" wrapText="1"/>
    </xf>
    <xf numFmtId="49" fontId="14" fillId="2" borderId="18" xfId="0" applyNumberFormat="1" applyFont="1" applyFill="1" applyBorder="1" applyAlignment="1" applyProtection="1">
      <alignment horizontal="left"/>
    </xf>
    <xf numFmtId="49" fontId="14" fillId="2" borderId="20" xfId="0" applyNumberFormat="1" applyFont="1" applyFill="1" applyBorder="1" applyAlignment="1" applyProtection="1">
      <alignment horizontal="left"/>
    </xf>
  </cellXfs>
  <cellStyles count="6">
    <cellStyle name="Normal" xfId="0" builtinId="0"/>
    <cellStyle name="Normal 2" xfId="1"/>
    <cellStyle name="Normal 3" xfId="2"/>
    <cellStyle name="Normal 4" xfId="3"/>
    <cellStyle name="Normal 4 2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Normal="100" workbookViewId="0">
      <selection activeCell="B40" sqref="B40"/>
    </sheetView>
  </sheetViews>
  <sheetFormatPr defaultRowHeight="15.75" x14ac:dyDescent="0.25"/>
  <cols>
    <col min="1" max="1" width="6.88671875" style="51" customWidth="1"/>
    <col min="2" max="2" width="13.21875" style="51" customWidth="1"/>
    <col min="3" max="10" width="8.88671875" style="51"/>
    <col min="11" max="11" width="8.109375" style="51" customWidth="1"/>
    <col min="12" max="12" width="7.6640625" style="51" customWidth="1"/>
    <col min="13" max="13" width="10.109375" style="51" bestFit="1" customWidth="1"/>
    <col min="14" max="14" width="12.33203125" style="51" customWidth="1"/>
    <col min="15" max="16384" width="8.88671875" style="51"/>
  </cols>
  <sheetData>
    <row r="1" spans="1:17" ht="23.25" customHeight="1" x14ac:dyDescent="0.25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7" ht="66.75" customHeight="1" x14ac:dyDescent="0.25">
      <c r="A2" s="138" t="s">
        <v>55</v>
      </c>
      <c r="B2" s="138" t="s">
        <v>65</v>
      </c>
      <c r="C2" s="140" t="s">
        <v>66</v>
      </c>
      <c r="D2" s="140"/>
      <c r="E2" s="140"/>
      <c r="F2" s="140" t="s">
        <v>67</v>
      </c>
      <c r="G2" s="140"/>
      <c r="H2" s="140"/>
      <c r="I2" s="140" t="s">
        <v>68</v>
      </c>
      <c r="J2" s="140"/>
      <c r="K2" s="140"/>
      <c r="L2" s="140" t="s">
        <v>69</v>
      </c>
      <c r="M2" s="140"/>
      <c r="N2" s="126" t="s">
        <v>75</v>
      </c>
    </row>
    <row r="3" spans="1:17" ht="43.5" customHeight="1" x14ac:dyDescent="0.25">
      <c r="A3" s="139"/>
      <c r="B3" s="139"/>
      <c r="C3" s="52" t="s">
        <v>71</v>
      </c>
      <c r="D3" s="52" t="s">
        <v>70</v>
      </c>
      <c r="E3" s="52" t="s">
        <v>57</v>
      </c>
      <c r="F3" s="52" t="s">
        <v>0</v>
      </c>
      <c r="G3" s="52" t="s">
        <v>56</v>
      </c>
      <c r="H3" s="52" t="s">
        <v>57</v>
      </c>
      <c r="I3" s="52" t="s">
        <v>0</v>
      </c>
      <c r="J3" s="52" t="s">
        <v>56</v>
      </c>
      <c r="K3" s="52" t="s">
        <v>57</v>
      </c>
      <c r="L3" s="52" t="s">
        <v>28</v>
      </c>
      <c r="M3" s="52" t="s">
        <v>58</v>
      </c>
      <c r="N3" s="126"/>
    </row>
    <row r="4" spans="1:17" x14ac:dyDescent="0.25">
      <c r="A4" s="134">
        <v>1</v>
      </c>
      <c r="B4" s="134" t="s">
        <v>59</v>
      </c>
      <c r="C4" s="55">
        <v>129</v>
      </c>
      <c r="D4" s="55">
        <v>90</v>
      </c>
      <c r="E4" s="55">
        <v>39</v>
      </c>
      <c r="F4" s="56">
        <v>1369</v>
      </c>
      <c r="G4" s="55">
        <v>947</v>
      </c>
      <c r="H4" s="55">
        <v>422</v>
      </c>
      <c r="I4" s="56">
        <f>J4+K4</f>
        <v>36502</v>
      </c>
      <c r="J4" s="56">
        <v>26484</v>
      </c>
      <c r="K4" s="56">
        <v>10018</v>
      </c>
      <c r="L4" s="135">
        <v>0</v>
      </c>
      <c r="M4" s="135">
        <v>0</v>
      </c>
      <c r="N4" s="57">
        <v>46</v>
      </c>
    </row>
    <row r="5" spans="1:17" x14ac:dyDescent="0.25">
      <c r="A5" s="134"/>
      <c r="B5" s="134"/>
      <c r="C5" s="74" t="s">
        <v>76</v>
      </c>
      <c r="D5" s="74" t="s">
        <v>77</v>
      </c>
      <c r="E5" s="74" t="s">
        <v>76</v>
      </c>
      <c r="F5" s="74" t="s">
        <v>83</v>
      </c>
      <c r="G5" s="74" t="s">
        <v>84</v>
      </c>
      <c r="H5" s="74" t="s">
        <v>85</v>
      </c>
      <c r="I5" s="74" t="s">
        <v>100</v>
      </c>
      <c r="J5" s="74" t="s">
        <v>139</v>
      </c>
      <c r="K5" s="74" t="s">
        <v>86</v>
      </c>
      <c r="L5" s="135"/>
      <c r="M5" s="135"/>
      <c r="N5" s="74" t="s">
        <v>80</v>
      </c>
    </row>
    <row r="6" spans="1:17" x14ac:dyDescent="0.25">
      <c r="A6" s="132">
        <v>2</v>
      </c>
      <c r="B6" s="132" t="s">
        <v>60</v>
      </c>
      <c r="C6" s="54">
        <v>118</v>
      </c>
      <c r="D6" s="54">
        <v>117</v>
      </c>
      <c r="E6" s="54">
        <v>1</v>
      </c>
      <c r="F6" s="58">
        <v>2151</v>
      </c>
      <c r="G6" s="58">
        <v>2141</v>
      </c>
      <c r="H6" s="54">
        <v>10</v>
      </c>
      <c r="I6" s="58">
        <f>J6+K6</f>
        <v>69061</v>
      </c>
      <c r="J6" s="58">
        <v>68808</v>
      </c>
      <c r="K6" s="54">
        <v>253</v>
      </c>
      <c r="L6" s="53">
        <v>8</v>
      </c>
      <c r="M6" s="80">
        <v>1.0999999999999999E-2</v>
      </c>
      <c r="N6" s="53">
        <v>78</v>
      </c>
    </row>
    <row r="7" spans="1:17" x14ac:dyDescent="0.25">
      <c r="A7" s="132"/>
      <c r="B7" s="132"/>
      <c r="C7" s="68">
        <v>-1</v>
      </c>
      <c r="D7" s="68">
        <v>-1</v>
      </c>
      <c r="E7" s="68">
        <v>0</v>
      </c>
      <c r="F7" s="68">
        <v>-57</v>
      </c>
      <c r="G7" s="68">
        <v>-59</v>
      </c>
      <c r="H7" s="78" t="s">
        <v>87</v>
      </c>
      <c r="I7" s="79">
        <v>-1753</v>
      </c>
      <c r="J7" s="79">
        <v>-1854</v>
      </c>
      <c r="K7" s="78" t="s">
        <v>88</v>
      </c>
      <c r="L7" s="77">
        <v>-4</v>
      </c>
      <c r="M7" s="77" t="s">
        <v>54</v>
      </c>
      <c r="N7" s="78" t="s">
        <v>89</v>
      </c>
    </row>
    <row r="8" spans="1:17" x14ac:dyDescent="0.25">
      <c r="A8" s="134">
        <v>3</v>
      </c>
      <c r="B8" s="134" t="s">
        <v>61</v>
      </c>
      <c r="C8" s="65">
        <v>17</v>
      </c>
      <c r="D8" s="65">
        <v>15</v>
      </c>
      <c r="E8" s="65">
        <v>2</v>
      </c>
      <c r="F8" s="55">
        <f>F10+F12</f>
        <v>302</v>
      </c>
      <c r="G8" s="65">
        <f t="shared" ref="G8:L8" si="0">G10+G12</f>
        <v>283</v>
      </c>
      <c r="H8" s="65">
        <f t="shared" si="0"/>
        <v>19</v>
      </c>
      <c r="I8" s="56">
        <f>I10+I12</f>
        <v>9034</v>
      </c>
      <c r="J8" s="56">
        <f>J10+J12</f>
        <v>8576</v>
      </c>
      <c r="K8" s="65">
        <f t="shared" si="0"/>
        <v>458</v>
      </c>
      <c r="L8" s="65">
        <f t="shared" si="0"/>
        <v>36</v>
      </c>
      <c r="M8" s="84">
        <f>L8/I8*100</f>
        <v>0.39849457604604832</v>
      </c>
      <c r="N8" s="57">
        <v>6</v>
      </c>
      <c r="P8" s="75"/>
    </row>
    <row r="9" spans="1:17" x14ac:dyDescent="0.25">
      <c r="A9" s="134"/>
      <c r="B9" s="134"/>
      <c r="C9" s="74" t="s">
        <v>78</v>
      </c>
      <c r="D9" s="74" t="s">
        <v>78</v>
      </c>
      <c r="E9" s="74" t="s">
        <v>77</v>
      </c>
      <c r="F9" s="74" t="s">
        <v>85</v>
      </c>
      <c r="G9" s="74" t="s">
        <v>96</v>
      </c>
      <c r="H9" s="74" t="s">
        <v>91</v>
      </c>
      <c r="I9" s="74" t="s">
        <v>104</v>
      </c>
      <c r="J9" s="74" t="s">
        <v>105</v>
      </c>
      <c r="K9" s="74" t="s">
        <v>106</v>
      </c>
      <c r="L9" s="74" t="s">
        <v>107</v>
      </c>
      <c r="M9" s="74" t="s">
        <v>54</v>
      </c>
      <c r="N9" s="74" t="s">
        <v>77</v>
      </c>
      <c r="P9" s="75"/>
    </row>
    <row r="10" spans="1:17" x14ac:dyDescent="0.25">
      <c r="A10" s="137" t="s">
        <v>54</v>
      </c>
      <c r="B10" s="132" t="s">
        <v>4</v>
      </c>
      <c r="C10" s="132" t="s">
        <v>54</v>
      </c>
      <c r="D10" s="132" t="s">
        <v>54</v>
      </c>
      <c r="E10" s="132" t="s">
        <v>54</v>
      </c>
      <c r="F10" s="54">
        <f>G10+H10</f>
        <v>198</v>
      </c>
      <c r="G10" s="54">
        <v>187</v>
      </c>
      <c r="H10" s="54">
        <v>11</v>
      </c>
      <c r="I10" s="58">
        <f>J10+K10</f>
        <v>5661</v>
      </c>
      <c r="J10" s="58">
        <v>5392</v>
      </c>
      <c r="K10" s="54">
        <v>269</v>
      </c>
      <c r="L10" s="53">
        <v>4</v>
      </c>
      <c r="M10" s="53">
        <v>7.0000000000000007E-2</v>
      </c>
      <c r="N10" s="129" t="s">
        <v>54</v>
      </c>
    </row>
    <row r="11" spans="1:17" x14ac:dyDescent="0.25">
      <c r="A11" s="137"/>
      <c r="B11" s="132"/>
      <c r="C11" s="132"/>
      <c r="D11" s="132"/>
      <c r="E11" s="132"/>
      <c r="F11" s="78" t="s">
        <v>90</v>
      </c>
      <c r="G11" s="78" t="s">
        <v>83</v>
      </c>
      <c r="H11" s="78" t="s">
        <v>91</v>
      </c>
      <c r="I11" s="78" t="s">
        <v>94</v>
      </c>
      <c r="J11" s="78" t="s">
        <v>93</v>
      </c>
      <c r="K11" s="78" t="s">
        <v>92</v>
      </c>
      <c r="L11" s="78" t="s">
        <v>99</v>
      </c>
      <c r="M11" s="78" t="s">
        <v>54</v>
      </c>
      <c r="N11" s="129"/>
      <c r="O11" s="76"/>
    </row>
    <row r="12" spans="1:17" x14ac:dyDescent="0.25">
      <c r="A12" s="136" t="s">
        <v>54</v>
      </c>
      <c r="B12" s="134" t="s">
        <v>5</v>
      </c>
      <c r="C12" s="134" t="s">
        <v>54</v>
      </c>
      <c r="D12" s="134" t="s">
        <v>54</v>
      </c>
      <c r="E12" s="134" t="s">
        <v>54</v>
      </c>
      <c r="F12" s="65">
        <v>104</v>
      </c>
      <c r="G12" s="65">
        <v>96</v>
      </c>
      <c r="H12" s="65">
        <v>8</v>
      </c>
      <c r="I12" s="56">
        <v>3373</v>
      </c>
      <c r="J12" s="56">
        <v>3184</v>
      </c>
      <c r="K12" s="65">
        <v>189</v>
      </c>
      <c r="L12" s="66">
        <v>32</v>
      </c>
      <c r="M12" s="83">
        <f>L12/I12*100</f>
        <v>0.94871034687222056</v>
      </c>
      <c r="N12" s="135" t="s">
        <v>54</v>
      </c>
      <c r="P12" s="75"/>
    </row>
    <row r="13" spans="1:17" x14ac:dyDescent="0.25">
      <c r="A13" s="136"/>
      <c r="B13" s="134"/>
      <c r="C13" s="134"/>
      <c r="D13" s="134"/>
      <c r="E13" s="134"/>
      <c r="F13" s="81" t="s">
        <v>108</v>
      </c>
      <c r="G13" s="81" t="s">
        <v>108</v>
      </c>
      <c r="H13" s="67">
        <v>0</v>
      </c>
      <c r="I13" s="74" t="s">
        <v>109</v>
      </c>
      <c r="J13" s="81" t="s">
        <v>110</v>
      </c>
      <c r="K13" s="81" t="s">
        <v>111</v>
      </c>
      <c r="L13" s="82" t="s">
        <v>112</v>
      </c>
      <c r="M13" s="82" t="s">
        <v>54</v>
      </c>
      <c r="N13" s="135"/>
      <c r="P13" s="75"/>
      <c r="Q13" s="75"/>
    </row>
    <row r="14" spans="1:17" x14ac:dyDescent="0.25">
      <c r="A14" s="132">
        <v>4</v>
      </c>
      <c r="B14" s="132" t="s">
        <v>5</v>
      </c>
      <c r="C14" s="63">
        <v>63</v>
      </c>
      <c r="D14" s="63">
        <v>63</v>
      </c>
      <c r="E14" s="63">
        <v>0</v>
      </c>
      <c r="F14" s="58">
        <v>1092</v>
      </c>
      <c r="G14" s="58">
        <v>1092</v>
      </c>
      <c r="H14" s="63">
        <v>0</v>
      </c>
      <c r="I14" s="58">
        <v>44327</v>
      </c>
      <c r="J14" s="58">
        <v>44327</v>
      </c>
      <c r="K14" s="63">
        <v>0</v>
      </c>
      <c r="L14" s="62">
        <v>95</v>
      </c>
      <c r="M14" s="62">
        <v>0.21</v>
      </c>
      <c r="N14" s="62">
        <v>49</v>
      </c>
    </row>
    <row r="15" spans="1:17" x14ac:dyDescent="0.25">
      <c r="A15" s="132"/>
      <c r="B15" s="132"/>
      <c r="C15" s="68">
        <v>0</v>
      </c>
      <c r="D15" s="68">
        <v>0</v>
      </c>
      <c r="E15" s="68">
        <v>0</v>
      </c>
      <c r="F15" s="78" t="s">
        <v>113</v>
      </c>
      <c r="G15" s="78" t="s">
        <v>113</v>
      </c>
      <c r="H15" s="78">
        <v>0</v>
      </c>
      <c r="I15" s="78" t="s">
        <v>114</v>
      </c>
      <c r="J15" s="78" t="s">
        <v>114</v>
      </c>
      <c r="K15" s="78">
        <v>0</v>
      </c>
      <c r="L15" s="85" t="s">
        <v>115</v>
      </c>
      <c r="M15" s="85" t="s">
        <v>54</v>
      </c>
      <c r="N15" s="85" t="s">
        <v>77</v>
      </c>
    </row>
    <row r="16" spans="1:17" x14ac:dyDescent="0.25">
      <c r="A16" s="134">
        <v>5</v>
      </c>
      <c r="B16" s="134" t="s">
        <v>62</v>
      </c>
      <c r="C16" s="65">
        <v>9</v>
      </c>
      <c r="D16" s="65">
        <v>8</v>
      </c>
      <c r="E16" s="65">
        <v>1</v>
      </c>
      <c r="F16" s="65">
        <v>99</v>
      </c>
      <c r="G16" s="65">
        <v>72</v>
      </c>
      <c r="H16" s="65">
        <v>27</v>
      </c>
      <c r="I16" s="56">
        <v>33398</v>
      </c>
      <c r="J16" s="56">
        <v>25321</v>
      </c>
      <c r="K16" s="65">
        <v>807</v>
      </c>
      <c r="L16" s="66">
        <v>13</v>
      </c>
      <c r="M16" s="66">
        <v>0.05</v>
      </c>
      <c r="N16" s="66">
        <v>3</v>
      </c>
      <c r="P16" s="75"/>
    </row>
    <row r="17" spans="1:17" x14ac:dyDescent="0.25">
      <c r="A17" s="134"/>
      <c r="B17" s="134"/>
      <c r="C17" s="74">
        <v>0</v>
      </c>
      <c r="D17" s="74">
        <v>0</v>
      </c>
      <c r="E17" s="74">
        <v>0</v>
      </c>
      <c r="F17" s="74" t="s">
        <v>80</v>
      </c>
      <c r="G17" s="74" t="s">
        <v>78</v>
      </c>
      <c r="H17" s="74" t="s">
        <v>76</v>
      </c>
      <c r="I17" s="74" t="s">
        <v>116</v>
      </c>
      <c r="J17" s="74" t="s">
        <v>117</v>
      </c>
      <c r="K17" s="74" t="s">
        <v>118</v>
      </c>
      <c r="L17" s="86" t="s">
        <v>103</v>
      </c>
      <c r="M17" s="86" t="s">
        <v>54</v>
      </c>
      <c r="N17" s="86">
        <v>0</v>
      </c>
    </row>
    <row r="18" spans="1:17" x14ac:dyDescent="0.25">
      <c r="A18" s="132" t="s">
        <v>54</v>
      </c>
      <c r="B18" s="132" t="s">
        <v>5</v>
      </c>
      <c r="C18" s="132" t="s">
        <v>54</v>
      </c>
      <c r="D18" s="132" t="s">
        <v>54</v>
      </c>
      <c r="E18" s="132" t="s">
        <v>54</v>
      </c>
      <c r="F18" s="63">
        <v>66</v>
      </c>
      <c r="G18" s="63">
        <v>47</v>
      </c>
      <c r="H18" s="63">
        <v>19</v>
      </c>
      <c r="I18" s="58">
        <v>2295</v>
      </c>
      <c r="J18" s="58">
        <v>1717</v>
      </c>
      <c r="K18" s="63">
        <v>578</v>
      </c>
      <c r="L18" s="62">
        <v>9</v>
      </c>
      <c r="M18" s="62">
        <v>0.52</v>
      </c>
      <c r="N18" s="129" t="s">
        <v>54</v>
      </c>
    </row>
    <row r="19" spans="1:17" x14ac:dyDescent="0.25">
      <c r="A19" s="132"/>
      <c r="B19" s="132"/>
      <c r="C19" s="132"/>
      <c r="D19" s="132"/>
      <c r="E19" s="132"/>
      <c r="F19" s="87" t="s">
        <v>99</v>
      </c>
      <c r="G19" s="78" t="s">
        <v>95</v>
      </c>
      <c r="H19" s="78" t="s">
        <v>95</v>
      </c>
      <c r="I19" s="78" t="s">
        <v>119</v>
      </c>
      <c r="J19" s="78" t="s">
        <v>120</v>
      </c>
      <c r="K19" s="78" t="s">
        <v>121</v>
      </c>
      <c r="L19" s="88" t="s">
        <v>99</v>
      </c>
      <c r="M19" s="88" t="s">
        <v>54</v>
      </c>
      <c r="N19" s="129"/>
    </row>
    <row r="20" spans="1:17" x14ac:dyDescent="0.25">
      <c r="A20" s="134" t="s">
        <v>54</v>
      </c>
      <c r="B20" s="134" t="s">
        <v>6</v>
      </c>
      <c r="C20" s="134" t="s">
        <v>54</v>
      </c>
      <c r="D20" s="134" t="s">
        <v>54</v>
      </c>
      <c r="E20" s="134" t="s">
        <v>54</v>
      </c>
      <c r="F20" s="65">
        <v>33</v>
      </c>
      <c r="G20" s="65">
        <v>25</v>
      </c>
      <c r="H20" s="65">
        <v>8</v>
      </c>
      <c r="I20" s="56">
        <v>1043</v>
      </c>
      <c r="J20" s="65">
        <v>814</v>
      </c>
      <c r="K20" s="65">
        <v>229</v>
      </c>
      <c r="L20" s="66">
        <v>4</v>
      </c>
      <c r="M20" s="66">
        <v>0.49</v>
      </c>
      <c r="N20" s="135" t="s">
        <v>54</v>
      </c>
    </row>
    <row r="21" spans="1:17" x14ac:dyDescent="0.25">
      <c r="A21" s="134"/>
      <c r="B21" s="134"/>
      <c r="C21" s="134"/>
      <c r="D21" s="134"/>
      <c r="E21" s="134"/>
      <c r="F21" s="74" t="s">
        <v>122</v>
      </c>
      <c r="G21" s="74" t="s">
        <v>87</v>
      </c>
      <c r="H21" s="74" t="s">
        <v>80</v>
      </c>
      <c r="I21" s="74" t="s">
        <v>123</v>
      </c>
      <c r="J21" s="74" t="s">
        <v>124</v>
      </c>
      <c r="K21" s="74" t="s">
        <v>125</v>
      </c>
      <c r="L21" s="89" t="s">
        <v>91</v>
      </c>
      <c r="M21" s="86" t="s">
        <v>54</v>
      </c>
      <c r="N21" s="135"/>
      <c r="O21" s="75"/>
      <c r="Q21" s="75"/>
    </row>
    <row r="22" spans="1:17" x14ac:dyDescent="0.25">
      <c r="A22" s="132">
        <v>6</v>
      </c>
      <c r="B22" s="132" t="s">
        <v>6</v>
      </c>
      <c r="C22" s="63">
        <v>24</v>
      </c>
      <c r="D22" s="63">
        <v>24</v>
      </c>
      <c r="E22" s="63">
        <v>0</v>
      </c>
      <c r="F22" s="63">
        <v>557</v>
      </c>
      <c r="G22" s="63">
        <v>557</v>
      </c>
      <c r="H22" s="63">
        <v>0</v>
      </c>
      <c r="I22" s="58">
        <v>23225</v>
      </c>
      <c r="J22" s="58">
        <v>23225</v>
      </c>
      <c r="K22" s="63">
        <v>0</v>
      </c>
      <c r="L22" s="62">
        <v>35</v>
      </c>
      <c r="M22" s="62">
        <v>0.15</v>
      </c>
      <c r="N22" s="62">
        <v>14</v>
      </c>
    </row>
    <row r="23" spans="1:17" x14ac:dyDescent="0.25">
      <c r="A23" s="132"/>
      <c r="B23" s="132"/>
      <c r="C23" s="78">
        <v>0</v>
      </c>
      <c r="D23" s="78">
        <v>0</v>
      </c>
      <c r="E23" s="78">
        <v>0</v>
      </c>
      <c r="F23" s="78" t="s">
        <v>119</v>
      </c>
      <c r="G23" s="78" t="s">
        <v>119</v>
      </c>
      <c r="H23" s="78">
        <v>0</v>
      </c>
      <c r="I23" s="78" t="s">
        <v>131</v>
      </c>
      <c r="J23" s="78" t="s">
        <v>131</v>
      </c>
      <c r="K23" s="78">
        <v>0</v>
      </c>
      <c r="L23" s="85" t="s">
        <v>132</v>
      </c>
      <c r="M23" s="85" t="s">
        <v>54</v>
      </c>
      <c r="N23" s="85" t="s">
        <v>77</v>
      </c>
    </row>
    <row r="24" spans="1:17" ht="20.25" customHeight="1" x14ac:dyDescent="0.25">
      <c r="A24" s="133">
        <v>7</v>
      </c>
      <c r="B24" s="133" t="s">
        <v>63</v>
      </c>
      <c r="C24" s="59">
        <f>C26+C28+C30+C32+C34+C36</f>
        <v>370</v>
      </c>
      <c r="D24" s="64">
        <f t="shared" ref="D24:H24" si="1">D26+D28+D30+D32+D34+D36</f>
        <v>326</v>
      </c>
      <c r="E24" s="64">
        <f t="shared" si="1"/>
        <v>44</v>
      </c>
      <c r="F24" s="60">
        <f>F26+F28+F30+F32+F34+F36</f>
        <v>5627</v>
      </c>
      <c r="G24" s="60">
        <f>G26+G28+G30+G32+G34+G36</f>
        <v>5144</v>
      </c>
      <c r="H24" s="64">
        <f t="shared" si="1"/>
        <v>483</v>
      </c>
      <c r="I24" s="60">
        <f>I26+I28+I30+I32+I34+I36</f>
        <v>187122</v>
      </c>
      <c r="J24" s="60">
        <f>J26+J28+J30+J32+J34+J36</f>
        <v>175531</v>
      </c>
      <c r="K24" s="60">
        <f>K26+K28+K30+K32+K34+K36</f>
        <v>11591</v>
      </c>
      <c r="L24" s="93">
        <f>L28+L30+L32</f>
        <v>187</v>
      </c>
      <c r="M24" s="94">
        <f>L24/I24*100</f>
        <v>9.9934801893951541E-2</v>
      </c>
      <c r="N24" s="61">
        <f>N26+N28+N30+N32</f>
        <v>196</v>
      </c>
    </row>
    <row r="25" spans="1:17" ht="20.25" customHeight="1" x14ac:dyDescent="0.25">
      <c r="A25" s="133"/>
      <c r="B25" s="133"/>
      <c r="C25" s="91" t="s">
        <v>76</v>
      </c>
      <c r="D25" s="91" t="s">
        <v>77</v>
      </c>
      <c r="E25" s="91" t="s">
        <v>76</v>
      </c>
      <c r="F25" s="91" t="s">
        <v>81</v>
      </c>
      <c r="G25" s="91" t="s">
        <v>138</v>
      </c>
      <c r="H25" s="91" t="s">
        <v>145</v>
      </c>
      <c r="I25" s="91" t="s">
        <v>144</v>
      </c>
      <c r="J25" s="91" t="s">
        <v>140</v>
      </c>
      <c r="K25" s="91" t="s">
        <v>143</v>
      </c>
      <c r="L25" s="92" t="s">
        <v>128</v>
      </c>
      <c r="M25" s="92" t="s">
        <v>141</v>
      </c>
      <c r="N25" s="92" t="s">
        <v>142</v>
      </c>
      <c r="Q25" s="75"/>
    </row>
    <row r="26" spans="1:17" x14ac:dyDescent="0.25">
      <c r="A26" s="126" t="s">
        <v>167</v>
      </c>
      <c r="B26" s="132" t="s">
        <v>59</v>
      </c>
      <c r="C26" s="54">
        <f>C4</f>
        <v>129</v>
      </c>
      <c r="D26" s="63">
        <f t="shared" ref="D26:K26" si="2">D4</f>
        <v>90</v>
      </c>
      <c r="E26" s="63">
        <f t="shared" si="2"/>
        <v>39</v>
      </c>
      <c r="F26" s="58">
        <f t="shared" si="2"/>
        <v>1369</v>
      </c>
      <c r="G26" s="58">
        <f t="shared" si="2"/>
        <v>947</v>
      </c>
      <c r="H26" s="58">
        <f t="shared" si="2"/>
        <v>422</v>
      </c>
      <c r="I26" s="58">
        <f t="shared" si="2"/>
        <v>36502</v>
      </c>
      <c r="J26" s="58">
        <f t="shared" si="2"/>
        <v>26484</v>
      </c>
      <c r="K26" s="58">
        <f t="shared" si="2"/>
        <v>10018</v>
      </c>
      <c r="L26" s="129" t="s">
        <v>54</v>
      </c>
      <c r="M26" s="129" t="s">
        <v>54</v>
      </c>
      <c r="N26" s="53">
        <v>46</v>
      </c>
    </row>
    <row r="27" spans="1:17" x14ac:dyDescent="0.25">
      <c r="A27" s="131"/>
      <c r="B27" s="132"/>
      <c r="C27" s="78" t="str">
        <f>C5</f>
        <v>+3</v>
      </c>
      <c r="D27" s="78" t="str">
        <f t="shared" ref="D27:K27" si="3">D5</f>
        <v>0</v>
      </c>
      <c r="E27" s="78" t="str">
        <f t="shared" si="3"/>
        <v>+3</v>
      </c>
      <c r="F27" s="78" t="str">
        <f t="shared" si="3"/>
        <v>+27</v>
      </c>
      <c r="G27" s="78" t="str">
        <f t="shared" si="3"/>
        <v>-3</v>
      </c>
      <c r="H27" s="78" t="str">
        <f t="shared" si="3"/>
        <v>+30</v>
      </c>
      <c r="I27" s="78" t="str">
        <f t="shared" si="3"/>
        <v>-388</v>
      </c>
      <c r="J27" s="78" t="s">
        <v>139</v>
      </c>
      <c r="K27" s="78" t="str">
        <f t="shared" si="3"/>
        <v>+59</v>
      </c>
      <c r="L27" s="129"/>
      <c r="M27" s="129"/>
      <c r="N27" s="78" t="s">
        <v>80</v>
      </c>
      <c r="Q27" s="75"/>
    </row>
    <row r="28" spans="1:17" x14ac:dyDescent="0.25">
      <c r="A28" s="131"/>
      <c r="B28" s="132" t="s">
        <v>60</v>
      </c>
      <c r="C28" s="54">
        <f>C6</f>
        <v>118</v>
      </c>
      <c r="D28" s="63">
        <f t="shared" ref="D28:E28" si="4">D6</f>
        <v>117</v>
      </c>
      <c r="E28" s="63">
        <f t="shared" si="4"/>
        <v>1</v>
      </c>
      <c r="F28" s="58">
        <f>F6+F10</f>
        <v>2349</v>
      </c>
      <c r="G28" s="58">
        <f>G6+G10</f>
        <v>2328</v>
      </c>
      <c r="H28" s="54">
        <f>H6+H10</f>
        <v>21</v>
      </c>
      <c r="I28" s="58">
        <f>J28+K28</f>
        <v>74722</v>
      </c>
      <c r="J28" s="58">
        <f>J6+J10</f>
        <v>74200</v>
      </c>
      <c r="K28" s="54">
        <f>K6+K10</f>
        <v>522</v>
      </c>
      <c r="L28" s="53">
        <v>12</v>
      </c>
      <c r="M28" s="80">
        <f>L28/I28*100</f>
        <v>1.6059527314579373E-2</v>
      </c>
      <c r="N28" s="53">
        <v>78</v>
      </c>
    </row>
    <row r="29" spans="1:17" x14ac:dyDescent="0.25">
      <c r="A29" s="131"/>
      <c r="B29" s="132"/>
      <c r="C29" s="68">
        <f>C7</f>
        <v>-1</v>
      </c>
      <c r="D29" s="68">
        <f t="shared" ref="D29:E29" si="5">D7</f>
        <v>-1</v>
      </c>
      <c r="E29" s="68">
        <f t="shared" si="5"/>
        <v>0</v>
      </c>
      <c r="F29" s="78" t="s">
        <v>98</v>
      </c>
      <c r="G29" s="78" t="s">
        <v>97</v>
      </c>
      <c r="H29" s="78" t="s">
        <v>99</v>
      </c>
      <c r="I29" s="78" t="s">
        <v>101</v>
      </c>
      <c r="J29" s="78" t="s">
        <v>102</v>
      </c>
      <c r="K29" s="78" t="s">
        <v>81</v>
      </c>
      <c r="L29" s="78" t="s">
        <v>103</v>
      </c>
      <c r="M29" s="78" t="s">
        <v>77</v>
      </c>
      <c r="N29" s="78" t="s">
        <v>89</v>
      </c>
      <c r="O29" s="75"/>
      <c r="P29" s="90"/>
      <c r="Q29" s="75"/>
    </row>
    <row r="30" spans="1:17" x14ac:dyDescent="0.25">
      <c r="A30" s="131"/>
      <c r="B30" s="132" t="s">
        <v>5</v>
      </c>
      <c r="C30" s="54">
        <f>C8+C14</f>
        <v>80</v>
      </c>
      <c r="D30" s="63">
        <f t="shared" ref="D30:E30" si="6">D8+D14</f>
        <v>78</v>
      </c>
      <c r="E30" s="63">
        <f t="shared" si="6"/>
        <v>2</v>
      </c>
      <c r="F30" s="58">
        <f>F12+F14+F18</f>
        <v>1262</v>
      </c>
      <c r="G30" s="58">
        <f t="shared" ref="G30:K30" si="7">G12+G14+G18</f>
        <v>1235</v>
      </c>
      <c r="H30" s="58">
        <f t="shared" si="7"/>
        <v>27</v>
      </c>
      <c r="I30" s="58">
        <f t="shared" si="7"/>
        <v>49995</v>
      </c>
      <c r="J30" s="58">
        <f t="shared" si="7"/>
        <v>49228</v>
      </c>
      <c r="K30" s="58">
        <f t="shared" si="7"/>
        <v>767</v>
      </c>
      <c r="L30" s="58">
        <f>L12+L14+L18</f>
        <v>136</v>
      </c>
      <c r="M30" s="80">
        <f>L30/I30*100</f>
        <v>0.27202720272027203</v>
      </c>
      <c r="N30" s="53">
        <v>55</v>
      </c>
      <c r="O30" s="75"/>
      <c r="P30" s="75"/>
    </row>
    <row r="31" spans="1:17" x14ac:dyDescent="0.25">
      <c r="A31" s="131"/>
      <c r="B31" s="132"/>
      <c r="C31" s="78" t="s">
        <v>78</v>
      </c>
      <c r="D31" s="78" t="s">
        <v>78</v>
      </c>
      <c r="E31" s="78" t="s">
        <v>77</v>
      </c>
      <c r="F31" s="78" t="s">
        <v>83</v>
      </c>
      <c r="G31" s="78" t="s">
        <v>79</v>
      </c>
      <c r="H31" s="78" t="s">
        <v>95</v>
      </c>
      <c r="I31" s="78" t="s">
        <v>126</v>
      </c>
      <c r="J31" s="78" t="s">
        <v>127</v>
      </c>
      <c r="K31" s="78" t="s">
        <v>128</v>
      </c>
      <c r="L31" s="85" t="s">
        <v>129</v>
      </c>
      <c r="M31" s="85" t="s">
        <v>130</v>
      </c>
      <c r="N31" s="85" t="s">
        <v>77</v>
      </c>
      <c r="P31" s="75"/>
    </row>
    <row r="32" spans="1:17" x14ac:dyDescent="0.25">
      <c r="A32" s="131"/>
      <c r="B32" s="132" t="s">
        <v>6</v>
      </c>
      <c r="C32" s="63">
        <v>33</v>
      </c>
      <c r="D32" s="63">
        <v>32</v>
      </c>
      <c r="E32" s="63">
        <v>1</v>
      </c>
      <c r="F32" s="63">
        <v>590</v>
      </c>
      <c r="G32" s="63">
        <v>582</v>
      </c>
      <c r="H32" s="63">
        <v>8</v>
      </c>
      <c r="I32" s="58">
        <v>24268</v>
      </c>
      <c r="J32" s="58">
        <v>24039</v>
      </c>
      <c r="K32" s="63">
        <v>229</v>
      </c>
      <c r="L32" s="62">
        <v>39</v>
      </c>
      <c r="M32" s="80">
        <f>L32/I32*100</f>
        <v>0.16070545574418987</v>
      </c>
      <c r="N32" s="62">
        <v>17</v>
      </c>
    </row>
    <row r="33" spans="1:16" x14ac:dyDescent="0.25">
      <c r="A33" s="131"/>
      <c r="B33" s="132"/>
      <c r="C33" s="78">
        <v>0</v>
      </c>
      <c r="D33" s="78">
        <v>0</v>
      </c>
      <c r="E33" s="78">
        <v>0</v>
      </c>
      <c r="F33" s="78" t="s">
        <v>82</v>
      </c>
      <c r="G33" s="78" t="s">
        <v>113</v>
      </c>
      <c r="H33" s="78" t="s">
        <v>80</v>
      </c>
      <c r="I33" s="78" t="s">
        <v>133</v>
      </c>
      <c r="J33" s="78" t="s">
        <v>134</v>
      </c>
      <c r="K33" s="78" t="s">
        <v>125</v>
      </c>
      <c r="L33" s="85" t="s">
        <v>135</v>
      </c>
      <c r="M33" s="85" t="s">
        <v>136</v>
      </c>
      <c r="N33" s="85" t="s">
        <v>77</v>
      </c>
    </row>
    <row r="34" spans="1:16" x14ac:dyDescent="0.25">
      <c r="A34" s="131"/>
      <c r="B34" s="132" t="s">
        <v>64</v>
      </c>
      <c r="C34" s="54">
        <v>8</v>
      </c>
      <c r="D34" s="54">
        <v>8</v>
      </c>
      <c r="E34" s="54">
        <v>0</v>
      </c>
      <c r="F34" s="54">
        <v>47</v>
      </c>
      <c r="G34" s="54">
        <v>47</v>
      </c>
      <c r="H34" s="54">
        <v>0</v>
      </c>
      <c r="I34" s="58">
        <v>1542</v>
      </c>
      <c r="J34" s="58">
        <v>1542</v>
      </c>
      <c r="K34" s="54">
        <v>0</v>
      </c>
      <c r="L34" s="129" t="s">
        <v>54</v>
      </c>
      <c r="M34" s="129" t="s">
        <v>54</v>
      </c>
      <c r="N34" s="129" t="s">
        <v>54</v>
      </c>
      <c r="P34" s="75"/>
    </row>
    <row r="35" spans="1:16" x14ac:dyDescent="0.25">
      <c r="A35" s="131"/>
      <c r="B35" s="132"/>
      <c r="C35" s="78">
        <v>0</v>
      </c>
      <c r="D35" s="78">
        <v>0</v>
      </c>
      <c r="E35" s="78">
        <v>0</v>
      </c>
      <c r="F35" s="78" t="s">
        <v>80</v>
      </c>
      <c r="G35" s="78" t="s">
        <v>80</v>
      </c>
      <c r="H35" s="78" t="s">
        <v>77</v>
      </c>
      <c r="I35" s="78" t="s">
        <v>137</v>
      </c>
      <c r="J35" s="78" t="s">
        <v>137</v>
      </c>
      <c r="K35" s="78" t="s">
        <v>77</v>
      </c>
      <c r="L35" s="129"/>
      <c r="M35" s="129"/>
      <c r="N35" s="129"/>
    </row>
    <row r="36" spans="1:16" x14ac:dyDescent="0.25">
      <c r="A36" s="131"/>
      <c r="B36" s="130" t="s">
        <v>72</v>
      </c>
      <c r="C36" s="54">
        <v>2</v>
      </c>
      <c r="D36" s="54">
        <v>1</v>
      </c>
      <c r="E36" s="54">
        <v>1</v>
      </c>
      <c r="F36" s="54">
        <v>10</v>
      </c>
      <c r="G36" s="54">
        <v>5</v>
      </c>
      <c r="H36" s="54">
        <v>5</v>
      </c>
      <c r="I36" s="54">
        <f>J36+K36</f>
        <v>93</v>
      </c>
      <c r="J36" s="54">
        <v>38</v>
      </c>
      <c r="K36" s="54">
        <v>55</v>
      </c>
      <c r="L36" s="129" t="s">
        <v>54</v>
      </c>
      <c r="M36" s="129" t="s">
        <v>54</v>
      </c>
      <c r="N36" s="129" t="s">
        <v>54</v>
      </c>
    </row>
    <row r="37" spans="1:16" x14ac:dyDescent="0.25">
      <c r="A37" s="131"/>
      <c r="B37" s="130"/>
      <c r="C37" s="78">
        <v>0</v>
      </c>
      <c r="D37" s="78">
        <v>0</v>
      </c>
      <c r="E37" s="78">
        <v>0</v>
      </c>
      <c r="F37" s="78" t="s">
        <v>77</v>
      </c>
      <c r="G37" s="78" t="s">
        <v>77</v>
      </c>
      <c r="H37" s="78" t="s">
        <v>77</v>
      </c>
      <c r="I37" s="78" t="s">
        <v>76</v>
      </c>
      <c r="J37" s="78" t="s">
        <v>80</v>
      </c>
      <c r="K37" s="78" t="s">
        <v>95</v>
      </c>
      <c r="L37" s="129"/>
      <c r="M37" s="129"/>
      <c r="N37" s="129"/>
      <c r="P37" s="75"/>
    </row>
    <row r="40" spans="1:16" x14ac:dyDescent="0.25">
      <c r="M40" s="75"/>
    </row>
    <row r="41" spans="1:16" x14ac:dyDescent="0.25">
      <c r="I41" s="75"/>
      <c r="L41" s="75"/>
    </row>
    <row r="43" spans="1:16" x14ac:dyDescent="0.25">
      <c r="J43" s="75"/>
      <c r="L43" s="75"/>
    </row>
  </sheetData>
  <mergeCells count="63">
    <mergeCell ref="L4:L5"/>
    <mergeCell ref="M4:M5"/>
    <mergeCell ref="C2:E2"/>
    <mergeCell ref="F2:H2"/>
    <mergeCell ref="I2:K2"/>
    <mergeCell ref="L2:M2"/>
    <mergeCell ref="A6:A7"/>
    <mergeCell ref="B6:B7"/>
    <mergeCell ref="A8:A9"/>
    <mergeCell ref="B8:B9"/>
    <mergeCell ref="A2:A3"/>
    <mergeCell ref="A4:A5"/>
    <mergeCell ref="B4:B5"/>
    <mergeCell ref="B2:B3"/>
    <mergeCell ref="A16:A17"/>
    <mergeCell ref="B16:B17"/>
    <mergeCell ref="N10:N11"/>
    <mergeCell ref="A12:A13"/>
    <mergeCell ref="B12:B13"/>
    <mergeCell ref="C12:C13"/>
    <mergeCell ref="D12:D13"/>
    <mergeCell ref="E12:E13"/>
    <mergeCell ref="N12:N13"/>
    <mergeCell ref="D10:D11"/>
    <mergeCell ref="E10:E11"/>
    <mergeCell ref="A10:A11"/>
    <mergeCell ref="B10:B11"/>
    <mergeCell ref="C10:C11"/>
    <mergeCell ref="A14:A15"/>
    <mergeCell ref="B14:B15"/>
    <mergeCell ref="N18:N19"/>
    <mergeCell ref="A20:A21"/>
    <mergeCell ref="B20:B21"/>
    <mergeCell ref="C20:C21"/>
    <mergeCell ref="D20:D21"/>
    <mergeCell ref="E20:E21"/>
    <mergeCell ref="N20:N21"/>
    <mergeCell ref="A18:A19"/>
    <mergeCell ref="B18:B19"/>
    <mergeCell ref="C18:C19"/>
    <mergeCell ref="D18:D19"/>
    <mergeCell ref="E18:E19"/>
    <mergeCell ref="B30:B31"/>
    <mergeCell ref="A22:A23"/>
    <mergeCell ref="B22:B23"/>
    <mergeCell ref="A24:A25"/>
    <mergeCell ref="B24:B25"/>
    <mergeCell ref="N2:N3"/>
    <mergeCell ref="A1:N1"/>
    <mergeCell ref="N34:N35"/>
    <mergeCell ref="B36:B37"/>
    <mergeCell ref="L36:L37"/>
    <mergeCell ref="M36:M37"/>
    <mergeCell ref="N36:N37"/>
    <mergeCell ref="A26:A37"/>
    <mergeCell ref="B32:B33"/>
    <mergeCell ref="B34:B35"/>
    <mergeCell ref="L34:L35"/>
    <mergeCell ref="M34:M35"/>
    <mergeCell ref="B26:B27"/>
    <mergeCell ref="L26:L27"/>
    <mergeCell ref="M26:M27"/>
    <mergeCell ref="B28:B29"/>
  </mergeCells>
  <pageMargins left="0.54" right="0.35" top="0.33" bottom="0.28999999999999998" header="0.3" footer="0.2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4" zoomScaleNormal="100" workbookViewId="0">
      <selection activeCell="D19" sqref="D19"/>
    </sheetView>
  </sheetViews>
  <sheetFormatPr defaultRowHeight="18.75" x14ac:dyDescent="0.3"/>
  <cols>
    <col min="1" max="1" width="4.5546875" style="2" customWidth="1"/>
    <col min="2" max="2" width="15.88671875" style="3" customWidth="1"/>
    <col min="3" max="3" width="9.5546875" style="2" customWidth="1"/>
    <col min="4" max="6" width="10.44140625" style="2" customWidth="1"/>
    <col min="7" max="9" width="9.44140625" style="2" customWidth="1"/>
    <col min="10" max="12" width="10.5546875" style="2" customWidth="1"/>
  </cols>
  <sheetData>
    <row r="1" spans="1:12" ht="40.5" customHeight="1" x14ac:dyDescent="0.3">
      <c r="A1" s="143" t="s">
        <v>149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40.5" customHeight="1" x14ac:dyDescent="0.3">
      <c r="A2" s="142" t="s">
        <v>9</v>
      </c>
      <c r="B2" s="142" t="s">
        <v>8</v>
      </c>
      <c r="C2" s="142" t="s">
        <v>0</v>
      </c>
      <c r="D2" s="141" t="s">
        <v>147</v>
      </c>
      <c r="E2" s="141"/>
      <c r="F2" s="141"/>
      <c r="G2" s="141" t="s">
        <v>1</v>
      </c>
      <c r="H2" s="141"/>
      <c r="I2" s="141"/>
      <c r="J2" s="141" t="s">
        <v>2</v>
      </c>
      <c r="K2" s="141"/>
      <c r="L2" s="141"/>
    </row>
    <row r="3" spans="1:12" ht="54" customHeight="1" x14ac:dyDescent="0.3">
      <c r="A3" s="142"/>
      <c r="B3" s="142"/>
      <c r="C3" s="142"/>
      <c r="D3" s="70" t="s">
        <v>26</v>
      </c>
      <c r="E3" s="95" t="s">
        <v>56</v>
      </c>
      <c r="F3" s="96" t="s">
        <v>148</v>
      </c>
      <c r="G3" s="70" t="s">
        <v>26</v>
      </c>
      <c r="H3" s="95" t="s">
        <v>56</v>
      </c>
      <c r="I3" s="96" t="s">
        <v>148</v>
      </c>
      <c r="J3" s="70" t="s">
        <v>26</v>
      </c>
      <c r="K3" s="95" t="s">
        <v>56</v>
      </c>
      <c r="L3" s="96" t="s">
        <v>148</v>
      </c>
    </row>
    <row r="4" spans="1:12" x14ac:dyDescent="0.3">
      <c r="A4" s="70">
        <v>1</v>
      </c>
      <c r="B4" s="97" t="s">
        <v>3</v>
      </c>
      <c r="C4" s="98">
        <f>D4+G4+J4</f>
        <v>2810</v>
      </c>
      <c r="D4" s="22">
        <f>E4+F4</f>
        <v>293</v>
      </c>
      <c r="E4" s="22">
        <v>237</v>
      </c>
      <c r="F4" s="22">
        <v>56</v>
      </c>
      <c r="G4" s="22">
        <f>H4+I4</f>
        <v>2254</v>
      </c>
      <c r="H4" s="22">
        <v>1870</v>
      </c>
      <c r="I4" s="22">
        <v>384</v>
      </c>
      <c r="J4" s="23">
        <f>K4+L4</f>
        <v>263</v>
      </c>
      <c r="K4" s="23">
        <v>148</v>
      </c>
      <c r="L4" s="23">
        <v>115</v>
      </c>
    </row>
    <row r="5" spans="1:12" x14ac:dyDescent="0.3">
      <c r="A5" s="1">
        <v>2</v>
      </c>
      <c r="B5" s="99" t="s">
        <v>4</v>
      </c>
      <c r="C5" s="98">
        <f t="shared" ref="C5:C7" si="0">D5+G5+J5</f>
        <v>4017</v>
      </c>
      <c r="D5" s="22">
        <f t="shared" ref="D5:D8" si="1">E5+F5</f>
        <v>290</v>
      </c>
      <c r="E5" s="22">
        <v>287</v>
      </c>
      <c r="F5" s="22">
        <v>3</v>
      </c>
      <c r="G5" s="22">
        <f t="shared" ref="G5:G8" si="2">H5+I5</f>
        <v>3398</v>
      </c>
      <c r="H5" s="22">
        <v>3365</v>
      </c>
      <c r="I5" s="22">
        <v>33</v>
      </c>
      <c r="J5" s="23">
        <f t="shared" ref="J5:J8" si="3">K5+L5</f>
        <v>329</v>
      </c>
      <c r="K5" s="23">
        <v>323</v>
      </c>
      <c r="L5" s="23">
        <v>6</v>
      </c>
    </row>
    <row r="6" spans="1:12" x14ac:dyDescent="0.3">
      <c r="A6" s="1">
        <v>3</v>
      </c>
      <c r="B6" s="99" t="s">
        <v>5</v>
      </c>
      <c r="C6" s="98">
        <f t="shared" si="0"/>
        <v>2607</v>
      </c>
      <c r="D6" s="22">
        <f t="shared" si="1"/>
        <v>169</v>
      </c>
      <c r="E6" s="22">
        <v>166</v>
      </c>
      <c r="F6" s="22">
        <v>3</v>
      </c>
      <c r="G6" s="22">
        <f t="shared" si="2"/>
        <v>2215</v>
      </c>
      <c r="H6" s="22">
        <v>2174</v>
      </c>
      <c r="I6" s="22">
        <v>41</v>
      </c>
      <c r="J6" s="23">
        <f t="shared" si="3"/>
        <v>223</v>
      </c>
      <c r="K6" s="23">
        <v>219</v>
      </c>
      <c r="L6" s="23">
        <v>4</v>
      </c>
    </row>
    <row r="7" spans="1:12" x14ac:dyDescent="0.3">
      <c r="A7" s="1">
        <v>4</v>
      </c>
      <c r="B7" s="99" t="s">
        <v>6</v>
      </c>
      <c r="C7" s="98">
        <f t="shared" si="0"/>
        <v>1584</v>
      </c>
      <c r="D7" s="22">
        <f t="shared" si="1"/>
        <v>96</v>
      </c>
      <c r="E7" s="22">
        <v>96</v>
      </c>
      <c r="F7" s="22">
        <v>0</v>
      </c>
      <c r="G7" s="22">
        <f t="shared" si="2"/>
        <v>1335</v>
      </c>
      <c r="H7" s="22">
        <v>1335</v>
      </c>
      <c r="I7" s="22">
        <v>0</v>
      </c>
      <c r="J7" s="23">
        <f t="shared" si="3"/>
        <v>153</v>
      </c>
      <c r="K7" s="23">
        <v>153</v>
      </c>
      <c r="L7" s="23">
        <v>0</v>
      </c>
    </row>
    <row r="8" spans="1:12" x14ac:dyDescent="0.3">
      <c r="A8" s="141" t="s">
        <v>10</v>
      </c>
      <c r="B8" s="141"/>
      <c r="C8" s="98">
        <f>D8+G8+J8</f>
        <v>11018</v>
      </c>
      <c r="D8" s="98">
        <f t="shared" si="1"/>
        <v>848</v>
      </c>
      <c r="E8" s="25">
        <f>SUM(E4:E7)</f>
        <v>786</v>
      </c>
      <c r="F8" s="25">
        <f>SUM(F4:F7)</f>
        <v>62</v>
      </c>
      <c r="G8" s="98">
        <f t="shared" si="2"/>
        <v>9202</v>
      </c>
      <c r="H8" s="25">
        <f>SUM(H4:H7)</f>
        <v>8744</v>
      </c>
      <c r="I8" s="25">
        <f>SUM(I4:I7)</f>
        <v>458</v>
      </c>
      <c r="J8" s="100">
        <f t="shared" si="3"/>
        <v>968</v>
      </c>
      <c r="K8" s="25">
        <f>SUM(K4:K7)</f>
        <v>843</v>
      </c>
      <c r="L8" s="25">
        <f>SUM(L4:L7)</f>
        <v>125</v>
      </c>
    </row>
    <row r="9" spans="1:12" x14ac:dyDescent="0.3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38.25" customHeight="1" x14ac:dyDescent="0.3">
      <c r="A10" s="145" t="s">
        <v>156</v>
      </c>
      <c r="B10" s="143"/>
      <c r="C10" s="143"/>
      <c r="D10" s="143"/>
      <c r="E10" s="143"/>
      <c r="F10" s="143"/>
      <c r="G10" s="143"/>
    </row>
    <row r="11" spans="1:12" x14ac:dyDescent="0.3">
      <c r="A11" s="141" t="s">
        <v>9</v>
      </c>
      <c r="B11" s="141" t="s">
        <v>8</v>
      </c>
      <c r="C11" s="142" t="s">
        <v>151</v>
      </c>
      <c r="D11" s="142"/>
      <c r="E11" s="142" t="s">
        <v>152</v>
      </c>
      <c r="F11" s="142"/>
      <c r="G11" s="144" t="s">
        <v>153</v>
      </c>
    </row>
    <row r="12" spans="1:12" x14ac:dyDescent="0.3">
      <c r="A12" s="141"/>
      <c r="B12" s="141"/>
      <c r="C12" s="70" t="s">
        <v>28</v>
      </c>
      <c r="D12" s="70" t="s">
        <v>74</v>
      </c>
      <c r="E12" s="70" t="s">
        <v>28</v>
      </c>
      <c r="F12" s="70" t="s">
        <v>74</v>
      </c>
      <c r="G12" s="144"/>
    </row>
    <row r="13" spans="1:12" x14ac:dyDescent="0.3">
      <c r="A13" s="70">
        <v>1</v>
      </c>
      <c r="B13" s="97" t="s">
        <v>3</v>
      </c>
      <c r="C13" s="22">
        <v>1708</v>
      </c>
      <c r="D13" s="24">
        <v>91.33</v>
      </c>
      <c r="E13" s="22">
        <v>1321</v>
      </c>
      <c r="F13" s="24">
        <f>E13/22.64</f>
        <v>58.348056537102472</v>
      </c>
      <c r="G13" s="27"/>
      <c r="I13" s="103"/>
    </row>
    <row r="14" spans="1:12" x14ac:dyDescent="0.3">
      <c r="A14" s="1">
        <v>2</v>
      </c>
      <c r="B14" s="99" t="s">
        <v>4</v>
      </c>
      <c r="C14" s="22">
        <v>3114</v>
      </c>
      <c r="D14" s="101" t="s">
        <v>154</v>
      </c>
      <c r="E14" s="22">
        <v>18</v>
      </c>
      <c r="F14" s="24">
        <f>E14/33.98</f>
        <v>0.52972336668628606</v>
      </c>
      <c r="G14" s="27"/>
      <c r="I14" s="103"/>
    </row>
    <row r="15" spans="1:12" x14ac:dyDescent="0.3">
      <c r="A15" s="1">
        <v>3</v>
      </c>
      <c r="B15" s="99" t="s">
        <v>5</v>
      </c>
      <c r="C15" s="22">
        <v>2092</v>
      </c>
      <c r="D15" s="101" t="s">
        <v>155</v>
      </c>
      <c r="E15" s="22">
        <v>57</v>
      </c>
      <c r="F15" s="24">
        <f>E15/22.15</f>
        <v>2.5733634311512419</v>
      </c>
      <c r="G15" s="27"/>
      <c r="I15" s="103"/>
    </row>
    <row r="16" spans="1:12" x14ac:dyDescent="0.3">
      <c r="A16" s="1">
        <v>4</v>
      </c>
      <c r="B16" s="99" t="s">
        <v>6</v>
      </c>
      <c r="C16" s="22">
        <v>1335</v>
      </c>
      <c r="D16" s="101" t="s">
        <v>150</v>
      </c>
      <c r="E16" s="22">
        <v>172</v>
      </c>
      <c r="F16" s="24">
        <f>E16/13.35</f>
        <v>12.883895131086142</v>
      </c>
      <c r="G16" s="27"/>
      <c r="I16" s="103"/>
    </row>
    <row r="17" spans="1:7" x14ac:dyDescent="0.3">
      <c r="A17" s="141" t="s">
        <v>10</v>
      </c>
      <c r="B17" s="141"/>
      <c r="C17" s="25">
        <f xml:space="preserve"> SUM(C13:C16)</f>
        <v>8249</v>
      </c>
      <c r="D17" s="102">
        <f>C17/H8*100</f>
        <v>94.338975297346749</v>
      </c>
      <c r="E17" s="25">
        <f t="shared" ref="E17" si="4" xml:space="preserve"> SUM(E13:E16)</f>
        <v>1568</v>
      </c>
      <c r="F17" s="26">
        <f>E17/H8*100</f>
        <v>17.932296431838974</v>
      </c>
      <c r="G17" s="26"/>
    </row>
  </sheetData>
  <mergeCells count="15">
    <mergeCell ref="A17:B17"/>
    <mergeCell ref="A8:B8"/>
    <mergeCell ref="C11:D11"/>
    <mergeCell ref="E11:F11"/>
    <mergeCell ref="A1:L1"/>
    <mergeCell ref="A2:A3"/>
    <mergeCell ref="B2:B3"/>
    <mergeCell ref="C2:C3"/>
    <mergeCell ref="D2:F2"/>
    <mergeCell ref="G2:I2"/>
    <mergeCell ref="J2:L2"/>
    <mergeCell ref="G11:G12"/>
    <mergeCell ref="A10:G10"/>
    <mergeCell ref="A11:A12"/>
    <mergeCell ref="B11:B12"/>
  </mergeCells>
  <pageMargins left="0.8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5"/>
  <sheetViews>
    <sheetView showGridLines="0" workbookViewId="0">
      <pane xSplit="1" ySplit="4" topLeftCell="B122" activePane="bottomRight" state="frozenSplit"/>
      <selection activeCell="B1" sqref="B1 B1"/>
      <selection pane="topRight"/>
      <selection pane="bottomLeft"/>
      <selection pane="bottomRight" activeCell="E139" sqref="E139"/>
    </sheetView>
  </sheetViews>
  <sheetFormatPr defaultColWidth="7.77734375" defaultRowHeight="15" x14ac:dyDescent="0.3"/>
  <cols>
    <col min="1" max="1" width="18.5546875" style="35" customWidth="1"/>
    <col min="2" max="2" width="6.88671875" style="35" customWidth="1"/>
    <col min="3" max="3" width="9.44140625" style="35" customWidth="1"/>
    <col min="4" max="4" width="6.88671875" style="35" customWidth="1"/>
    <col min="5" max="6" width="6" style="35" customWidth="1"/>
    <col min="7" max="7" width="7.77734375" style="35" customWidth="1"/>
    <col min="8" max="12" width="6" style="35" customWidth="1"/>
    <col min="13" max="14" width="6.88671875" style="35" customWidth="1"/>
    <col min="15" max="15" width="6.44140625" style="35" customWidth="1"/>
    <col min="16" max="16" width="7.77734375" style="35" customWidth="1"/>
    <col min="17" max="16384" width="7.77734375" style="35"/>
  </cols>
  <sheetData>
    <row r="1" spans="1:15" s="34" customFormat="1" ht="43.5" customHeight="1" x14ac:dyDescent="0.2">
      <c r="A1" s="147" t="s">
        <v>175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s="34" customFormat="1" ht="25.5" customHeight="1" x14ac:dyDescent="0.2">
      <c r="A2" s="146" t="s">
        <v>73</v>
      </c>
      <c r="B2" s="146" t="s">
        <v>52</v>
      </c>
      <c r="C2" s="146" t="s">
        <v>45</v>
      </c>
      <c r="D2" s="146" t="s">
        <v>46</v>
      </c>
      <c r="E2" s="146"/>
      <c r="F2" s="146"/>
      <c r="G2" s="146" t="s">
        <v>47</v>
      </c>
      <c r="H2" s="146"/>
      <c r="I2" s="146"/>
      <c r="J2" s="146" t="s">
        <v>48</v>
      </c>
      <c r="K2" s="146"/>
      <c r="L2" s="146"/>
      <c r="M2" s="146" t="s">
        <v>164</v>
      </c>
      <c r="N2" s="146"/>
      <c r="O2" s="146"/>
    </row>
    <row r="3" spans="1:15" s="34" customFormat="1" ht="27" customHeight="1" x14ac:dyDescent="0.2">
      <c r="A3" s="146"/>
      <c r="B3" s="146"/>
      <c r="C3" s="146"/>
      <c r="D3" s="146" t="s">
        <v>45</v>
      </c>
      <c r="E3" s="146" t="s">
        <v>49</v>
      </c>
      <c r="F3" s="146"/>
      <c r="G3" s="146" t="s">
        <v>45</v>
      </c>
      <c r="H3" s="146" t="s">
        <v>49</v>
      </c>
      <c r="I3" s="146"/>
      <c r="J3" s="146" t="s">
        <v>45</v>
      </c>
      <c r="K3" s="146" t="s">
        <v>49</v>
      </c>
      <c r="L3" s="146"/>
      <c r="M3" s="146" t="s">
        <v>45</v>
      </c>
      <c r="N3" s="146" t="s">
        <v>49</v>
      </c>
      <c r="O3" s="146"/>
    </row>
    <row r="4" spans="1:15" s="34" customFormat="1" ht="43.5" customHeight="1" x14ac:dyDescent="0.2">
      <c r="A4" s="146"/>
      <c r="B4" s="146"/>
      <c r="C4" s="146"/>
      <c r="D4" s="146"/>
      <c r="E4" s="125" t="s">
        <v>50</v>
      </c>
      <c r="F4" s="125" t="s">
        <v>51</v>
      </c>
      <c r="G4" s="146"/>
      <c r="H4" s="125" t="s">
        <v>50</v>
      </c>
      <c r="I4" s="125" t="s">
        <v>51</v>
      </c>
      <c r="J4" s="146"/>
      <c r="K4" s="125" t="s">
        <v>50</v>
      </c>
      <c r="L4" s="125" t="s">
        <v>51</v>
      </c>
      <c r="M4" s="146"/>
      <c r="N4" s="125" t="s">
        <v>50</v>
      </c>
      <c r="O4" s="125" t="s">
        <v>51</v>
      </c>
    </row>
    <row r="5" spans="1:15" s="34" customFormat="1" ht="15.75" customHeight="1" x14ac:dyDescent="0.25">
      <c r="A5" s="178" t="s">
        <v>181</v>
      </c>
      <c r="B5" s="179">
        <v>60544</v>
      </c>
      <c r="C5" s="179">
        <v>60514</v>
      </c>
      <c r="D5" s="179">
        <v>15918</v>
      </c>
      <c r="E5" s="179">
        <v>7419</v>
      </c>
      <c r="F5" s="179">
        <v>6421</v>
      </c>
      <c r="G5" s="179">
        <v>14962</v>
      </c>
      <c r="H5" s="179">
        <v>7052</v>
      </c>
      <c r="I5" s="179">
        <v>5964</v>
      </c>
      <c r="J5" s="179">
        <v>15032</v>
      </c>
      <c r="K5" s="179">
        <v>7354</v>
      </c>
      <c r="L5" s="179">
        <v>5381</v>
      </c>
      <c r="M5" s="179">
        <v>14602</v>
      </c>
      <c r="N5" s="179">
        <v>7033</v>
      </c>
      <c r="O5" s="179">
        <v>5515</v>
      </c>
    </row>
    <row r="6" spans="1:15" s="34" customFormat="1" ht="15.75" customHeight="1" x14ac:dyDescent="0.25">
      <c r="A6" s="180" t="s">
        <v>182</v>
      </c>
      <c r="B6" s="179"/>
      <c r="C6" s="179">
        <v>31083</v>
      </c>
      <c r="D6" s="181">
        <v>8212</v>
      </c>
      <c r="E6" s="181">
        <v>4366</v>
      </c>
      <c r="F6" s="181">
        <v>2318</v>
      </c>
      <c r="G6" s="181">
        <v>7725</v>
      </c>
      <c r="H6" s="181">
        <v>4319</v>
      </c>
      <c r="I6" s="181">
        <v>2156</v>
      </c>
      <c r="J6" s="181">
        <v>7952</v>
      </c>
      <c r="K6" s="181">
        <v>4627</v>
      </c>
      <c r="L6" s="181">
        <v>1914</v>
      </c>
      <c r="M6" s="181">
        <v>7194</v>
      </c>
      <c r="N6" s="181">
        <v>4182</v>
      </c>
      <c r="O6" s="181">
        <v>1895</v>
      </c>
    </row>
    <row r="7" spans="1:15" s="34" customFormat="1" ht="15.75" customHeight="1" x14ac:dyDescent="0.25">
      <c r="A7" s="182" t="s">
        <v>183</v>
      </c>
      <c r="B7" s="179"/>
      <c r="C7" s="179">
        <v>25088</v>
      </c>
      <c r="D7" s="181">
        <v>5827</v>
      </c>
      <c r="E7" s="181">
        <v>2430</v>
      </c>
      <c r="F7" s="181">
        <v>2759</v>
      </c>
      <c r="G7" s="181">
        <v>6208</v>
      </c>
      <c r="H7" s="181">
        <v>2414</v>
      </c>
      <c r="I7" s="181">
        <v>3076</v>
      </c>
      <c r="J7" s="181">
        <v>6324</v>
      </c>
      <c r="K7" s="181">
        <v>2525</v>
      </c>
      <c r="L7" s="181">
        <v>2930</v>
      </c>
      <c r="M7" s="181">
        <v>6729</v>
      </c>
      <c r="N7" s="181">
        <v>2701</v>
      </c>
      <c r="O7" s="181">
        <v>3182</v>
      </c>
    </row>
    <row r="8" spans="1:15" s="34" customFormat="1" ht="15.75" customHeight="1" x14ac:dyDescent="0.25">
      <c r="A8" s="183" t="s">
        <v>184</v>
      </c>
      <c r="B8" s="179"/>
      <c r="C8" s="179">
        <v>4343</v>
      </c>
      <c r="D8" s="181">
        <v>1879</v>
      </c>
      <c r="E8" s="181">
        <v>623</v>
      </c>
      <c r="F8" s="181">
        <v>1344</v>
      </c>
      <c r="G8" s="181">
        <v>1029</v>
      </c>
      <c r="H8" s="181">
        <v>319</v>
      </c>
      <c r="I8" s="181">
        <v>732</v>
      </c>
      <c r="J8" s="181">
        <v>756</v>
      </c>
      <c r="K8" s="181">
        <v>202</v>
      </c>
      <c r="L8" s="181">
        <v>537</v>
      </c>
      <c r="M8" s="181">
        <v>679</v>
      </c>
      <c r="N8" s="181">
        <v>150</v>
      </c>
      <c r="O8" s="181">
        <v>438</v>
      </c>
    </row>
    <row r="9" spans="1:15" s="34" customFormat="1" ht="15.75" customHeight="1" x14ac:dyDescent="0.25">
      <c r="A9" s="178" t="s">
        <v>185</v>
      </c>
      <c r="B9" s="179">
        <v>60544</v>
      </c>
      <c r="C9" s="179">
        <v>60513</v>
      </c>
      <c r="D9" s="179">
        <v>15918</v>
      </c>
      <c r="E9" s="179">
        <v>7419</v>
      </c>
      <c r="F9" s="179">
        <v>6421</v>
      </c>
      <c r="G9" s="179">
        <v>14962</v>
      </c>
      <c r="H9" s="179">
        <v>7052</v>
      </c>
      <c r="I9" s="179">
        <v>5964</v>
      </c>
      <c r="J9" s="179">
        <v>15032</v>
      </c>
      <c r="K9" s="179">
        <v>7354</v>
      </c>
      <c r="L9" s="179">
        <v>5381</v>
      </c>
      <c r="M9" s="179">
        <v>14601</v>
      </c>
      <c r="N9" s="179">
        <v>7032</v>
      </c>
      <c r="O9" s="179">
        <v>5515</v>
      </c>
    </row>
    <row r="10" spans="1:15" s="34" customFormat="1" ht="15.75" customHeight="1" x14ac:dyDescent="0.25">
      <c r="A10" s="180" t="s">
        <v>182</v>
      </c>
      <c r="B10" s="179"/>
      <c r="C10" s="179">
        <v>34983</v>
      </c>
      <c r="D10" s="181">
        <v>9608</v>
      </c>
      <c r="E10" s="181">
        <v>4850</v>
      </c>
      <c r="F10" s="181">
        <v>2715</v>
      </c>
      <c r="G10" s="181">
        <v>8996</v>
      </c>
      <c r="H10" s="181">
        <v>4537</v>
      </c>
      <c r="I10" s="181">
        <v>2679</v>
      </c>
      <c r="J10" s="181">
        <v>8522</v>
      </c>
      <c r="K10" s="181">
        <v>4460</v>
      </c>
      <c r="L10" s="181">
        <v>2093</v>
      </c>
      <c r="M10" s="181">
        <v>7857</v>
      </c>
      <c r="N10" s="181">
        <v>4054</v>
      </c>
      <c r="O10" s="181">
        <v>2073</v>
      </c>
    </row>
    <row r="11" spans="1:15" s="34" customFormat="1" ht="15.75" customHeight="1" x14ac:dyDescent="0.25">
      <c r="A11" s="180" t="s">
        <v>183</v>
      </c>
      <c r="B11" s="179"/>
      <c r="C11" s="179">
        <v>21437</v>
      </c>
      <c r="D11" s="181">
        <v>4731</v>
      </c>
      <c r="E11" s="181">
        <v>2023</v>
      </c>
      <c r="F11" s="181">
        <v>2494</v>
      </c>
      <c r="G11" s="181">
        <v>5197</v>
      </c>
      <c r="H11" s="181">
        <v>2219</v>
      </c>
      <c r="I11" s="181">
        <v>2716</v>
      </c>
      <c r="J11" s="181">
        <v>5661</v>
      </c>
      <c r="K11" s="181">
        <v>2585</v>
      </c>
      <c r="L11" s="181">
        <v>2717</v>
      </c>
      <c r="M11" s="181">
        <v>5848</v>
      </c>
      <c r="N11" s="181">
        <v>2646</v>
      </c>
      <c r="O11" s="181">
        <v>2866</v>
      </c>
    </row>
    <row r="12" spans="1:15" s="34" customFormat="1" ht="15.75" customHeight="1" x14ac:dyDescent="0.25">
      <c r="A12" s="180" t="s">
        <v>184</v>
      </c>
      <c r="B12" s="179"/>
      <c r="C12" s="179">
        <v>4093</v>
      </c>
      <c r="D12" s="181">
        <v>1579</v>
      </c>
      <c r="E12" s="181">
        <v>546</v>
      </c>
      <c r="F12" s="181">
        <v>1212</v>
      </c>
      <c r="G12" s="181">
        <v>769</v>
      </c>
      <c r="H12" s="181">
        <v>296</v>
      </c>
      <c r="I12" s="181">
        <v>569</v>
      </c>
      <c r="J12" s="181">
        <v>849</v>
      </c>
      <c r="K12" s="181">
        <v>309</v>
      </c>
      <c r="L12" s="181">
        <v>571</v>
      </c>
      <c r="M12" s="181">
        <v>896</v>
      </c>
      <c r="N12" s="181">
        <v>332</v>
      </c>
      <c r="O12" s="181">
        <v>576</v>
      </c>
    </row>
    <row r="13" spans="1:15" s="34" customFormat="1" ht="15.75" customHeight="1" x14ac:dyDescent="0.25">
      <c r="A13" s="178" t="s">
        <v>186</v>
      </c>
      <c r="B13" s="179">
        <v>60544</v>
      </c>
      <c r="C13" s="179">
        <v>60450</v>
      </c>
      <c r="D13" s="179">
        <v>15856</v>
      </c>
      <c r="E13" s="179">
        <v>7388</v>
      </c>
      <c r="F13" s="179">
        <v>6361</v>
      </c>
      <c r="G13" s="179">
        <v>14961</v>
      </c>
      <c r="H13" s="179">
        <v>7052</v>
      </c>
      <c r="I13" s="179">
        <v>5963</v>
      </c>
      <c r="J13" s="179">
        <v>15032</v>
      </c>
      <c r="K13" s="179">
        <v>7354</v>
      </c>
      <c r="L13" s="179">
        <v>5381</v>
      </c>
      <c r="M13" s="179">
        <v>14601</v>
      </c>
      <c r="N13" s="179">
        <v>7032</v>
      </c>
      <c r="O13" s="179">
        <v>5515</v>
      </c>
    </row>
    <row r="14" spans="1:15" s="34" customFormat="1" ht="15.75" customHeight="1" x14ac:dyDescent="0.25">
      <c r="A14" s="180" t="s">
        <v>182</v>
      </c>
      <c r="B14" s="179"/>
      <c r="C14" s="179">
        <v>27626</v>
      </c>
      <c r="D14" s="181">
        <v>7005</v>
      </c>
      <c r="E14" s="181">
        <v>3844</v>
      </c>
      <c r="F14" s="181">
        <v>1672</v>
      </c>
      <c r="G14" s="181">
        <v>6810</v>
      </c>
      <c r="H14" s="181">
        <v>3801</v>
      </c>
      <c r="I14" s="181">
        <v>1658</v>
      </c>
      <c r="J14" s="181">
        <v>7163</v>
      </c>
      <c r="K14" s="181">
        <v>4088</v>
      </c>
      <c r="L14" s="181">
        <v>1559</v>
      </c>
      <c r="M14" s="181">
        <v>6648</v>
      </c>
      <c r="N14" s="181">
        <v>3881</v>
      </c>
      <c r="O14" s="181">
        <v>1612</v>
      </c>
    </row>
    <row r="15" spans="1:15" s="34" customFormat="1" ht="15.75" customHeight="1" x14ac:dyDescent="0.25">
      <c r="A15" s="180" t="s">
        <v>183</v>
      </c>
      <c r="B15" s="179"/>
      <c r="C15" s="179">
        <v>32537</v>
      </c>
      <c r="D15" s="181">
        <v>8667</v>
      </c>
      <c r="E15" s="181">
        <v>3489</v>
      </c>
      <c r="F15" s="181">
        <v>4550</v>
      </c>
      <c r="G15" s="181">
        <v>8109</v>
      </c>
      <c r="H15" s="181">
        <v>3240</v>
      </c>
      <c r="I15" s="181">
        <v>4270</v>
      </c>
      <c r="J15" s="181">
        <v>7825</v>
      </c>
      <c r="K15" s="181">
        <v>3253</v>
      </c>
      <c r="L15" s="181">
        <v>3795</v>
      </c>
      <c r="M15" s="181">
        <v>7936</v>
      </c>
      <c r="N15" s="181">
        <v>3146</v>
      </c>
      <c r="O15" s="181">
        <v>3891</v>
      </c>
    </row>
    <row r="16" spans="1:15" s="34" customFormat="1" ht="15.75" customHeight="1" x14ac:dyDescent="0.25">
      <c r="A16" s="180" t="s">
        <v>184</v>
      </c>
      <c r="B16" s="179"/>
      <c r="C16" s="179">
        <v>287</v>
      </c>
      <c r="D16" s="181">
        <v>184</v>
      </c>
      <c r="E16" s="181">
        <v>55</v>
      </c>
      <c r="F16" s="181">
        <v>139</v>
      </c>
      <c r="G16" s="181">
        <v>42</v>
      </c>
      <c r="H16" s="181">
        <v>11</v>
      </c>
      <c r="I16" s="181">
        <v>35</v>
      </c>
      <c r="J16" s="181">
        <v>44</v>
      </c>
      <c r="K16" s="181">
        <v>13</v>
      </c>
      <c r="L16" s="181">
        <v>27</v>
      </c>
      <c r="M16" s="181">
        <v>17</v>
      </c>
      <c r="N16" s="181">
        <v>5</v>
      </c>
      <c r="O16" s="181">
        <v>12</v>
      </c>
    </row>
    <row r="17" spans="1:15" s="34" customFormat="1" ht="15.75" customHeight="1" x14ac:dyDescent="0.25">
      <c r="A17" s="178" t="s">
        <v>187</v>
      </c>
      <c r="B17" s="179">
        <v>60544</v>
      </c>
      <c r="C17" s="179">
        <v>45888</v>
      </c>
      <c r="D17" s="179">
        <v>15895</v>
      </c>
      <c r="E17" s="179">
        <v>7407</v>
      </c>
      <c r="F17" s="179">
        <v>6400</v>
      </c>
      <c r="G17" s="179">
        <v>14961</v>
      </c>
      <c r="H17" s="179">
        <v>7052</v>
      </c>
      <c r="I17" s="179">
        <v>5963</v>
      </c>
      <c r="J17" s="179">
        <v>15032</v>
      </c>
      <c r="K17" s="179">
        <v>7354</v>
      </c>
      <c r="L17" s="179">
        <v>5381</v>
      </c>
      <c r="M17" s="179"/>
      <c r="N17" s="179"/>
      <c r="O17" s="179"/>
    </row>
    <row r="18" spans="1:15" s="34" customFormat="1" ht="15.75" customHeight="1" x14ac:dyDescent="0.25">
      <c r="A18" s="180" t="s">
        <v>182</v>
      </c>
      <c r="B18" s="179"/>
      <c r="C18" s="179">
        <v>19867</v>
      </c>
      <c r="D18" s="181">
        <v>6621</v>
      </c>
      <c r="E18" s="181">
        <v>3621</v>
      </c>
      <c r="F18" s="181">
        <v>1565</v>
      </c>
      <c r="G18" s="181">
        <v>6420</v>
      </c>
      <c r="H18" s="181">
        <v>3573</v>
      </c>
      <c r="I18" s="181">
        <v>1547</v>
      </c>
      <c r="J18" s="181">
        <v>6826</v>
      </c>
      <c r="K18" s="181">
        <v>3895</v>
      </c>
      <c r="L18" s="181">
        <v>1437</v>
      </c>
      <c r="M18" s="181"/>
      <c r="N18" s="181"/>
      <c r="O18" s="181"/>
    </row>
    <row r="19" spans="1:15" s="34" customFormat="1" ht="15.75" customHeight="1" x14ac:dyDescent="0.25">
      <c r="A19" s="180" t="s">
        <v>183</v>
      </c>
      <c r="B19" s="179"/>
      <c r="C19" s="179">
        <v>25669</v>
      </c>
      <c r="D19" s="181">
        <v>9049</v>
      </c>
      <c r="E19" s="181">
        <v>3727</v>
      </c>
      <c r="F19" s="181">
        <v>4666</v>
      </c>
      <c r="G19" s="181">
        <v>8465</v>
      </c>
      <c r="H19" s="181">
        <v>3452</v>
      </c>
      <c r="I19" s="181">
        <v>4361</v>
      </c>
      <c r="J19" s="181">
        <v>8155</v>
      </c>
      <c r="K19" s="181">
        <v>3447</v>
      </c>
      <c r="L19" s="181">
        <v>3920</v>
      </c>
      <c r="M19" s="181"/>
      <c r="N19" s="181"/>
      <c r="O19" s="181"/>
    </row>
    <row r="20" spans="1:15" s="34" customFormat="1" ht="15.75" customHeight="1" x14ac:dyDescent="0.25">
      <c r="A20" s="180" t="s">
        <v>184</v>
      </c>
      <c r="B20" s="179"/>
      <c r="C20" s="179">
        <v>352</v>
      </c>
      <c r="D20" s="181">
        <v>225</v>
      </c>
      <c r="E20" s="181">
        <v>59</v>
      </c>
      <c r="F20" s="181">
        <v>169</v>
      </c>
      <c r="G20" s="181">
        <v>76</v>
      </c>
      <c r="H20" s="181">
        <v>27</v>
      </c>
      <c r="I20" s="181">
        <v>55</v>
      </c>
      <c r="J20" s="181">
        <v>51</v>
      </c>
      <c r="K20" s="181">
        <v>12</v>
      </c>
      <c r="L20" s="181">
        <v>24</v>
      </c>
      <c r="M20" s="181"/>
      <c r="N20" s="181"/>
      <c r="O20" s="181"/>
    </row>
    <row r="21" spans="1:15" s="34" customFormat="1" ht="15.75" customHeight="1" x14ac:dyDescent="0.25">
      <c r="A21" s="178" t="s">
        <v>188</v>
      </c>
      <c r="B21" s="179">
        <v>60544</v>
      </c>
      <c r="C21" s="179">
        <v>14602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>
        <v>14602</v>
      </c>
      <c r="N21" s="179">
        <v>7033</v>
      </c>
      <c r="O21" s="179">
        <v>5515</v>
      </c>
    </row>
    <row r="22" spans="1:15" s="34" customFormat="1" ht="15.75" customHeight="1" x14ac:dyDescent="0.25">
      <c r="A22" s="180" t="s">
        <v>182</v>
      </c>
      <c r="B22" s="179"/>
      <c r="C22" s="179">
        <v>7895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>
        <v>7895</v>
      </c>
      <c r="N22" s="181">
        <v>4251</v>
      </c>
      <c r="O22" s="181">
        <v>2183</v>
      </c>
    </row>
    <row r="23" spans="1:15" s="34" customFormat="1" ht="15.75" customHeight="1" x14ac:dyDescent="0.25">
      <c r="A23" s="180" t="s">
        <v>183</v>
      </c>
      <c r="B23" s="179"/>
      <c r="C23" s="179">
        <v>6404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>
        <v>6404</v>
      </c>
      <c r="N23" s="181">
        <v>2697</v>
      </c>
      <c r="O23" s="181">
        <v>3145</v>
      </c>
    </row>
    <row r="24" spans="1:15" s="34" customFormat="1" ht="15.75" customHeight="1" x14ac:dyDescent="0.25">
      <c r="A24" s="180" t="s">
        <v>184</v>
      </c>
      <c r="B24" s="179"/>
      <c r="C24" s="179">
        <v>303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>
        <v>303</v>
      </c>
      <c r="N24" s="181">
        <v>85</v>
      </c>
      <c r="O24" s="181">
        <v>187</v>
      </c>
    </row>
    <row r="25" spans="1:15" s="34" customFormat="1" ht="15.75" customHeight="1" x14ac:dyDescent="0.25">
      <c r="A25" s="178" t="s">
        <v>189</v>
      </c>
      <c r="B25" s="179">
        <v>60544</v>
      </c>
      <c r="C25" s="179">
        <v>14602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>
        <v>14602</v>
      </c>
      <c r="N25" s="179">
        <v>7033</v>
      </c>
      <c r="O25" s="179">
        <v>5515</v>
      </c>
    </row>
    <row r="26" spans="1:15" s="34" customFormat="1" ht="15.75" customHeight="1" x14ac:dyDescent="0.25">
      <c r="A26" s="180" t="s">
        <v>182</v>
      </c>
      <c r="B26" s="179"/>
      <c r="C26" s="179">
        <v>7379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>
        <v>7379</v>
      </c>
      <c r="N26" s="181">
        <v>4023</v>
      </c>
      <c r="O26" s="181">
        <v>2033</v>
      </c>
    </row>
    <row r="27" spans="1:15" s="34" customFormat="1" ht="15.75" customHeight="1" x14ac:dyDescent="0.25">
      <c r="A27" s="180" t="s">
        <v>183</v>
      </c>
      <c r="B27" s="179"/>
      <c r="C27" s="179">
        <v>6860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>
        <v>6860</v>
      </c>
      <c r="N27" s="181">
        <v>2910</v>
      </c>
      <c r="O27" s="181">
        <v>3255</v>
      </c>
    </row>
    <row r="28" spans="1:15" s="34" customFormat="1" ht="15.75" customHeight="1" x14ac:dyDescent="0.25">
      <c r="A28" s="180" t="s">
        <v>184</v>
      </c>
      <c r="B28" s="179"/>
      <c r="C28" s="179">
        <v>363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>
        <v>363</v>
      </c>
      <c r="N28" s="181">
        <v>100</v>
      </c>
      <c r="O28" s="181">
        <v>227</v>
      </c>
    </row>
    <row r="29" spans="1:15" s="34" customFormat="1" ht="15.75" customHeight="1" x14ac:dyDescent="0.25">
      <c r="A29" s="178" t="s">
        <v>190</v>
      </c>
      <c r="B29" s="179">
        <v>60544</v>
      </c>
      <c r="C29" s="179">
        <v>60481</v>
      </c>
      <c r="D29" s="179">
        <v>15895</v>
      </c>
      <c r="E29" s="179">
        <v>7407</v>
      </c>
      <c r="F29" s="179">
        <v>6400</v>
      </c>
      <c r="G29" s="179">
        <v>14962</v>
      </c>
      <c r="H29" s="179">
        <v>7052</v>
      </c>
      <c r="I29" s="179">
        <v>5964</v>
      </c>
      <c r="J29" s="179">
        <v>15031</v>
      </c>
      <c r="K29" s="179">
        <v>7354</v>
      </c>
      <c r="L29" s="179">
        <v>5381</v>
      </c>
      <c r="M29" s="179">
        <v>14593</v>
      </c>
      <c r="N29" s="179">
        <v>7028</v>
      </c>
      <c r="O29" s="179">
        <v>5510</v>
      </c>
    </row>
    <row r="30" spans="1:15" s="34" customFormat="1" ht="15.75" customHeight="1" x14ac:dyDescent="0.25">
      <c r="A30" s="180" t="s">
        <v>182</v>
      </c>
      <c r="B30" s="179"/>
      <c r="C30" s="179">
        <v>24371</v>
      </c>
      <c r="D30" s="179">
        <v>6433</v>
      </c>
      <c r="E30" s="179">
        <v>3654</v>
      </c>
      <c r="F30" s="179">
        <v>1513</v>
      </c>
      <c r="G30" s="179">
        <v>6145</v>
      </c>
      <c r="H30" s="179">
        <v>3569</v>
      </c>
      <c r="I30" s="179">
        <v>1514</v>
      </c>
      <c r="J30" s="179">
        <v>6285</v>
      </c>
      <c r="K30" s="179">
        <v>3788</v>
      </c>
      <c r="L30" s="179">
        <v>1414</v>
      </c>
      <c r="M30" s="179">
        <v>5508</v>
      </c>
      <c r="N30" s="179">
        <v>3386</v>
      </c>
      <c r="O30" s="179">
        <v>1376</v>
      </c>
    </row>
    <row r="31" spans="1:15" s="34" customFormat="1" ht="15.75" customHeight="1" x14ac:dyDescent="0.25">
      <c r="A31" s="180" t="s">
        <v>183</v>
      </c>
      <c r="B31" s="179"/>
      <c r="C31" s="179">
        <v>35743</v>
      </c>
      <c r="D31" s="179">
        <v>9307</v>
      </c>
      <c r="E31" s="179">
        <v>3715</v>
      </c>
      <c r="F31" s="179">
        <v>4773</v>
      </c>
      <c r="G31" s="179">
        <v>8774</v>
      </c>
      <c r="H31" s="179">
        <v>3471</v>
      </c>
      <c r="I31" s="179">
        <v>4417</v>
      </c>
      <c r="J31" s="179">
        <v>8661</v>
      </c>
      <c r="K31" s="179">
        <v>3548</v>
      </c>
      <c r="L31" s="179">
        <v>3921</v>
      </c>
      <c r="M31" s="179">
        <v>9001</v>
      </c>
      <c r="N31" s="179">
        <v>3629</v>
      </c>
      <c r="O31" s="179">
        <v>4098</v>
      </c>
    </row>
    <row r="32" spans="1:15" s="34" customFormat="1" ht="15.75" customHeight="1" x14ac:dyDescent="0.25">
      <c r="A32" s="180" t="s">
        <v>184</v>
      </c>
      <c r="B32" s="179"/>
      <c r="C32" s="179">
        <v>367</v>
      </c>
      <c r="D32" s="179">
        <v>155</v>
      </c>
      <c r="E32" s="179">
        <v>38</v>
      </c>
      <c r="F32" s="179">
        <v>114</v>
      </c>
      <c r="G32" s="179">
        <v>43</v>
      </c>
      <c r="H32" s="179">
        <v>12</v>
      </c>
      <c r="I32" s="179">
        <v>33</v>
      </c>
      <c r="J32" s="179">
        <v>85</v>
      </c>
      <c r="K32" s="179">
        <v>18</v>
      </c>
      <c r="L32" s="179">
        <v>46</v>
      </c>
      <c r="M32" s="179">
        <v>84</v>
      </c>
      <c r="N32" s="179">
        <v>13</v>
      </c>
      <c r="O32" s="179">
        <v>36</v>
      </c>
    </row>
    <row r="33" spans="1:15" s="34" customFormat="1" ht="15.75" customHeight="1" x14ac:dyDescent="0.25">
      <c r="A33" s="178" t="s">
        <v>191</v>
      </c>
      <c r="B33" s="179">
        <v>60544</v>
      </c>
      <c r="C33" s="179">
        <v>60186</v>
      </c>
      <c r="D33" s="179">
        <v>15829</v>
      </c>
      <c r="E33" s="179">
        <v>7376</v>
      </c>
      <c r="F33" s="179">
        <v>6387</v>
      </c>
      <c r="G33" s="179">
        <v>14889</v>
      </c>
      <c r="H33" s="179">
        <v>7020</v>
      </c>
      <c r="I33" s="179">
        <v>5944</v>
      </c>
      <c r="J33" s="179">
        <v>14955</v>
      </c>
      <c r="K33" s="179">
        <v>7312</v>
      </c>
      <c r="L33" s="179">
        <v>5367</v>
      </c>
      <c r="M33" s="179">
        <v>14513</v>
      </c>
      <c r="N33" s="179">
        <v>6996</v>
      </c>
      <c r="O33" s="179">
        <v>5499</v>
      </c>
    </row>
    <row r="34" spans="1:15" s="34" customFormat="1" ht="15.75" customHeight="1" x14ac:dyDescent="0.25">
      <c r="A34" s="180" t="s">
        <v>182</v>
      </c>
      <c r="B34" s="179"/>
      <c r="C34" s="179">
        <v>23474</v>
      </c>
      <c r="D34" s="179">
        <v>6229</v>
      </c>
      <c r="E34" s="179">
        <v>3555</v>
      </c>
      <c r="F34" s="179">
        <v>1409</v>
      </c>
      <c r="G34" s="179">
        <v>5993</v>
      </c>
      <c r="H34" s="179">
        <v>3498</v>
      </c>
      <c r="I34" s="179">
        <v>1441</v>
      </c>
      <c r="J34" s="179">
        <v>5934</v>
      </c>
      <c r="K34" s="179">
        <v>3641</v>
      </c>
      <c r="L34" s="179">
        <v>1328</v>
      </c>
      <c r="M34" s="179">
        <v>5318</v>
      </c>
      <c r="N34" s="179">
        <v>3337</v>
      </c>
      <c r="O34" s="179">
        <v>1322</v>
      </c>
    </row>
    <row r="35" spans="1:15" s="34" customFormat="1" ht="15.75" customHeight="1" x14ac:dyDescent="0.25">
      <c r="A35" s="180" t="s">
        <v>183</v>
      </c>
      <c r="B35" s="179"/>
      <c r="C35" s="179">
        <v>36510</v>
      </c>
      <c r="D35" s="179">
        <v>9469</v>
      </c>
      <c r="E35" s="179">
        <v>3782</v>
      </c>
      <c r="F35" s="179">
        <v>4892</v>
      </c>
      <c r="G35" s="179">
        <v>8872</v>
      </c>
      <c r="H35" s="179">
        <v>3518</v>
      </c>
      <c r="I35" s="179">
        <v>4490</v>
      </c>
      <c r="J35" s="179">
        <v>8992</v>
      </c>
      <c r="K35" s="179">
        <v>3664</v>
      </c>
      <c r="L35" s="179">
        <v>4019</v>
      </c>
      <c r="M35" s="179">
        <v>9177</v>
      </c>
      <c r="N35" s="179">
        <v>3655</v>
      </c>
      <c r="O35" s="179">
        <v>4166</v>
      </c>
    </row>
    <row r="36" spans="1:15" s="34" customFormat="1" ht="15.75" customHeight="1" x14ac:dyDescent="0.25">
      <c r="A36" s="180" t="s">
        <v>184</v>
      </c>
      <c r="B36" s="179"/>
      <c r="C36" s="179">
        <v>202</v>
      </c>
      <c r="D36" s="179">
        <v>131</v>
      </c>
      <c r="E36" s="179">
        <v>39</v>
      </c>
      <c r="F36" s="179">
        <v>86</v>
      </c>
      <c r="G36" s="179">
        <v>24</v>
      </c>
      <c r="H36" s="179">
        <v>4</v>
      </c>
      <c r="I36" s="179">
        <v>13</v>
      </c>
      <c r="J36" s="179">
        <v>29</v>
      </c>
      <c r="K36" s="179">
        <v>7</v>
      </c>
      <c r="L36" s="179">
        <v>20</v>
      </c>
      <c r="M36" s="179">
        <v>18</v>
      </c>
      <c r="N36" s="179">
        <v>4</v>
      </c>
      <c r="O36" s="179">
        <v>11</v>
      </c>
    </row>
    <row r="37" spans="1:15" s="34" customFormat="1" ht="15.75" customHeight="1" x14ac:dyDescent="0.25">
      <c r="A37" s="178" t="s">
        <v>192</v>
      </c>
      <c r="B37" s="179">
        <v>60544</v>
      </c>
      <c r="C37" s="179">
        <v>60407</v>
      </c>
      <c r="D37" s="179">
        <v>15895</v>
      </c>
      <c r="E37" s="179">
        <v>7407</v>
      </c>
      <c r="F37" s="179">
        <v>6400</v>
      </c>
      <c r="G37" s="179">
        <v>14962</v>
      </c>
      <c r="H37" s="179">
        <v>7052</v>
      </c>
      <c r="I37" s="179">
        <v>5964</v>
      </c>
      <c r="J37" s="179">
        <v>15029</v>
      </c>
      <c r="K37" s="179">
        <v>7353</v>
      </c>
      <c r="L37" s="179">
        <v>5380</v>
      </c>
      <c r="M37" s="179">
        <v>14521</v>
      </c>
      <c r="N37" s="179">
        <v>6993</v>
      </c>
      <c r="O37" s="179">
        <v>5474</v>
      </c>
    </row>
    <row r="38" spans="1:15" s="34" customFormat="1" ht="15.75" customHeight="1" x14ac:dyDescent="0.25">
      <c r="A38" s="180" t="s">
        <v>182</v>
      </c>
      <c r="B38" s="179"/>
      <c r="C38" s="179">
        <v>26120</v>
      </c>
      <c r="D38" s="181">
        <v>6689</v>
      </c>
      <c r="E38" s="181">
        <v>3674</v>
      </c>
      <c r="F38" s="181">
        <v>1514</v>
      </c>
      <c r="G38" s="181">
        <v>6498</v>
      </c>
      <c r="H38" s="181">
        <v>3634</v>
      </c>
      <c r="I38" s="181">
        <v>1539</v>
      </c>
      <c r="J38" s="181">
        <v>6732</v>
      </c>
      <c r="K38" s="181">
        <v>3857</v>
      </c>
      <c r="L38" s="181">
        <v>1449</v>
      </c>
      <c r="M38" s="181">
        <v>6201</v>
      </c>
      <c r="N38" s="181">
        <v>3600</v>
      </c>
      <c r="O38" s="181">
        <v>1497</v>
      </c>
    </row>
    <row r="39" spans="1:15" s="34" customFormat="1" ht="15.75" customHeight="1" x14ac:dyDescent="0.25">
      <c r="A39" s="184" t="s">
        <v>183</v>
      </c>
      <c r="B39" s="179"/>
      <c r="C39" s="179">
        <v>34020</v>
      </c>
      <c r="D39" s="181">
        <v>9017</v>
      </c>
      <c r="E39" s="181">
        <v>3687</v>
      </c>
      <c r="F39" s="181">
        <v>4742</v>
      </c>
      <c r="G39" s="181">
        <v>8420</v>
      </c>
      <c r="H39" s="181">
        <v>3399</v>
      </c>
      <c r="I39" s="181">
        <v>4393</v>
      </c>
      <c r="J39" s="181">
        <v>8266</v>
      </c>
      <c r="K39" s="181">
        <v>3486</v>
      </c>
      <c r="L39" s="181">
        <v>3908</v>
      </c>
      <c r="M39" s="181">
        <v>8317</v>
      </c>
      <c r="N39" s="181">
        <v>3390</v>
      </c>
      <c r="O39" s="181">
        <v>3976</v>
      </c>
    </row>
    <row r="40" spans="1:15" s="34" customFormat="1" ht="15.75" customHeight="1" x14ac:dyDescent="0.25">
      <c r="A40" s="183" t="s">
        <v>184</v>
      </c>
      <c r="B40" s="179"/>
      <c r="C40" s="179">
        <v>267</v>
      </c>
      <c r="D40" s="181">
        <v>189</v>
      </c>
      <c r="E40" s="181">
        <v>46</v>
      </c>
      <c r="F40" s="181">
        <v>144</v>
      </c>
      <c r="G40" s="181">
        <v>44</v>
      </c>
      <c r="H40" s="181">
        <v>19</v>
      </c>
      <c r="I40" s="181">
        <v>32</v>
      </c>
      <c r="J40" s="181">
        <v>31</v>
      </c>
      <c r="K40" s="181">
        <v>10</v>
      </c>
      <c r="L40" s="181">
        <v>23</v>
      </c>
      <c r="M40" s="181">
        <v>3</v>
      </c>
      <c r="N40" s="181">
        <v>3</v>
      </c>
      <c r="O40" s="181">
        <v>1</v>
      </c>
    </row>
    <row r="41" spans="1:15" s="34" customFormat="1" ht="15.75" customHeight="1" x14ac:dyDescent="0.25">
      <c r="A41" s="178" t="s">
        <v>193</v>
      </c>
      <c r="B41" s="179">
        <v>60544</v>
      </c>
      <c r="C41" s="179">
        <v>60378</v>
      </c>
      <c r="D41" s="179">
        <v>15848</v>
      </c>
      <c r="E41" s="179">
        <v>7386</v>
      </c>
      <c r="F41" s="179">
        <v>6373</v>
      </c>
      <c r="G41" s="179">
        <v>14929</v>
      </c>
      <c r="H41" s="179">
        <v>7035</v>
      </c>
      <c r="I41" s="179">
        <v>5944</v>
      </c>
      <c r="J41" s="179">
        <v>15031</v>
      </c>
      <c r="K41" s="179">
        <v>7354</v>
      </c>
      <c r="L41" s="179">
        <v>5381</v>
      </c>
      <c r="M41" s="179">
        <v>14570</v>
      </c>
      <c r="N41" s="179">
        <v>7013</v>
      </c>
      <c r="O41" s="179">
        <v>5490</v>
      </c>
    </row>
    <row r="42" spans="1:15" s="34" customFormat="1" ht="15.75" customHeight="1" x14ac:dyDescent="0.25">
      <c r="A42" s="180" t="s">
        <v>182</v>
      </c>
      <c r="B42" s="179"/>
      <c r="C42" s="179">
        <v>25674</v>
      </c>
      <c r="D42" s="181">
        <v>6602</v>
      </c>
      <c r="E42" s="181">
        <v>3621</v>
      </c>
      <c r="F42" s="181">
        <v>1558</v>
      </c>
      <c r="G42" s="181">
        <v>6414</v>
      </c>
      <c r="H42" s="181">
        <v>3602</v>
      </c>
      <c r="I42" s="181">
        <v>1591</v>
      </c>
      <c r="J42" s="181">
        <v>6718</v>
      </c>
      <c r="K42" s="181">
        <v>3852</v>
      </c>
      <c r="L42" s="181">
        <v>1487</v>
      </c>
      <c r="M42" s="181">
        <v>5940</v>
      </c>
      <c r="N42" s="181">
        <v>3450</v>
      </c>
      <c r="O42" s="181">
        <v>1519</v>
      </c>
    </row>
    <row r="43" spans="1:15" s="34" customFormat="1" ht="15.75" customHeight="1" x14ac:dyDescent="0.25">
      <c r="A43" s="180" t="s">
        <v>183</v>
      </c>
      <c r="B43" s="179"/>
      <c r="C43" s="179">
        <v>34557</v>
      </c>
      <c r="D43" s="181">
        <v>9133</v>
      </c>
      <c r="E43" s="181">
        <v>3725</v>
      </c>
      <c r="F43" s="181">
        <v>4729</v>
      </c>
      <c r="G43" s="181">
        <v>8499</v>
      </c>
      <c r="H43" s="181">
        <v>3430</v>
      </c>
      <c r="I43" s="181">
        <v>4343</v>
      </c>
      <c r="J43" s="181">
        <v>8298</v>
      </c>
      <c r="K43" s="181">
        <v>3498</v>
      </c>
      <c r="L43" s="181">
        <v>3882</v>
      </c>
      <c r="M43" s="181">
        <v>8627</v>
      </c>
      <c r="N43" s="181">
        <v>3561</v>
      </c>
      <c r="O43" s="181">
        <v>3970</v>
      </c>
    </row>
    <row r="44" spans="1:15" s="34" customFormat="1" ht="15.75" customHeight="1" x14ac:dyDescent="0.25">
      <c r="A44" s="180" t="s">
        <v>184</v>
      </c>
      <c r="B44" s="179"/>
      <c r="C44" s="179">
        <v>147</v>
      </c>
      <c r="D44" s="181">
        <v>113</v>
      </c>
      <c r="E44" s="181">
        <v>40</v>
      </c>
      <c r="F44" s="181">
        <v>86</v>
      </c>
      <c r="G44" s="181">
        <v>16</v>
      </c>
      <c r="H44" s="181">
        <v>3</v>
      </c>
      <c r="I44" s="181">
        <v>10</v>
      </c>
      <c r="J44" s="181">
        <v>15</v>
      </c>
      <c r="K44" s="181">
        <v>4</v>
      </c>
      <c r="L44" s="181">
        <v>12</v>
      </c>
      <c r="M44" s="181">
        <v>3</v>
      </c>
      <c r="N44" s="181">
        <v>2</v>
      </c>
      <c r="O44" s="181">
        <v>1</v>
      </c>
    </row>
    <row r="45" spans="1:15" s="34" customFormat="1" ht="15.75" customHeight="1" x14ac:dyDescent="0.25">
      <c r="A45" s="178" t="s">
        <v>194</v>
      </c>
      <c r="B45" s="179">
        <v>29643</v>
      </c>
      <c r="C45" s="179">
        <v>29634</v>
      </c>
      <c r="D45" s="179"/>
      <c r="E45" s="179"/>
      <c r="F45" s="179"/>
      <c r="G45" s="179"/>
      <c r="H45" s="179"/>
      <c r="I45" s="179"/>
      <c r="J45" s="179">
        <v>15032</v>
      </c>
      <c r="K45" s="179">
        <v>7354</v>
      </c>
      <c r="L45" s="179">
        <v>5381</v>
      </c>
      <c r="M45" s="179">
        <v>14602</v>
      </c>
      <c r="N45" s="179">
        <v>7033</v>
      </c>
      <c r="O45" s="179">
        <v>5515</v>
      </c>
    </row>
    <row r="46" spans="1:15" s="34" customFormat="1" ht="15.75" customHeight="1" x14ac:dyDescent="0.25">
      <c r="A46" s="180" t="s">
        <v>182</v>
      </c>
      <c r="B46" s="179"/>
      <c r="C46" s="179">
        <v>16055</v>
      </c>
      <c r="D46" s="181"/>
      <c r="E46" s="181"/>
      <c r="F46" s="181"/>
      <c r="G46" s="181"/>
      <c r="H46" s="181"/>
      <c r="I46" s="181"/>
      <c r="J46" s="181">
        <v>8659</v>
      </c>
      <c r="K46" s="181">
        <v>4706</v>
      </c>
      <c r="L46" s="181">
        <v>2220</v>
      </c>
      <c r="M46" s="181">
        <v>7396</v>
      </c>
      <c r="N46" s="181">
        <v>4067</v>
      </c>
      <c r="O46" s="181">
        <v>2052</v>
      </c>
    </row>
    <row r="47" spans="1:15" s="34" customFormat="1" ht="15.75" customHeight="1" x14ac:dyDescent="0.25">
      <c r="A47" s="180" t="s">
        <v>183</v>
      </c>
      <c r="B47" s="179"/>
      <c r="C47" s="179">
        <v>13047</v>
      </c>
      <c r="D47" s="181"/>
      <c r="E47" s="181"/>
      <c r="F47" s="181"/>
      <c r="G47" s="181"/>
      <c r="H47" s="181"/>
      <c r="I47" s="181"/>
      <c r="J47" s="181">
        <v>6141</v>
      </c>
      <c r="K47" s="181">
        <v>2578</v>
      </c>
      <c r="L47" s="181">
        <v>3007</v>
      </c>
      <c r="M47" s="181">
        <v>6906</v>
      </c>
      <c r="N47" s="181">
        <v>2891</v>
      </c>
      <c r="O47" s="181">
        <v>3274</v>
      </c>
    </row>
    <row r="48" spans="1:15" s="34" customFormat="1" ht="15.75" customHeight="1" x14ac:dyDescent="0.25">
      <c r="A48" s="180" t="s">
        <v>184</v>
      </c>
      <c r="B48" s="179"/>
      <c r="C48" s="179">
        <v>532</v>
      </c>
      <c r="D48" s="181"/>
      <c r="E48" s="181"/>
      <c r="F48" s="181"/>
      <c r="G48" s="181"/>
      <c r="H48" s="181"/>
      <c r="I48" s="181"/>
      <c r="J48" s="181">
        <v>232</v>
      </c>
      <c r="K48" s="181">
        <v>70</v>
      </c>
      <c r="L48" s="181">
        <v>154</v>
      </c>
      <c r="M48" s="181">
        <v>300</v>
      </c>
      <c r="N48" s="181">
        <v>75</v>
      </c>
      <c r="O48" s="181">
        <v>189</v>
      </c>
    </row>
    <row r="49" spans="1:15" s="34" customFormat="1" ht="15.75" customHeight="1" x14ac:dyDescent="0.25">
      <c r="A49" s="178" t="s">
        <v>195</v>
      </c>
      <c r="B49" s="179">
        <v>60544</v>
      </c>
      <c r="C49" s="179">
        <v>31748</v>
      </c>
      <c r="D49" s="179">
        <v>877</v>
      </c>
      <c r="E49" s="179">
        <v>424</v>
      </c>
      <c r="F49" s="179">
        <v>211</v>
      </c>
      <c r="G49" s="179">
        <v>1237</v>
      </c>
      <c r="H49" s="179">
        <v>584</v>
      </c>
      <c r="I49" s="179">
        <v>255</v>
      </c>
      <c r="J49" s="179">
        <v>15032</v>
      </c>
      <c r="K49" s="179">
        <v>7354</v>
      </c>
      <c r="L49" s="179">
        <v>5381</v>
      </c>
      <c r="M49" s="179">
        <v>14602</v>
      </c>
      <c r="N49" s="179">
        <v>7033</v>
      </c>
      <c r="O49" s="179">
        <v>5515</v>
      </c>
    </row>
    <row r="50" spans="1:15" s="34" customFormat="1" ht="15.75" customHeight="1" x14ac:dyDescent="0.25">
      <c r="A50" s="180" t="s">
        <v>182</v>
      </c>
      <c r="B50" s="179"/>
      <c r="C50" s="179">
        <v>16389</v>
      </c>
      <c r="D50" s="181">
        <v>476</v>
      </c>
      <c r="E50" s="181">
        <v>266</v>
      </c>
      <c r="F50" s="181">
        <v>56</v>
      </c>
      <c r="G50" s="181">
        <v>755</v>
      </c>
      <c r="H50" s="181">
        <v>378</v>
      </c>
      <c r="I50" s="181">
        <v>92</v>
      </c>
      <c r="J50" s="181">
        <v>7850</v>
      </c>
      <c r="K50" s="181">
        <v>4325</v>
      </c>
      <c r="L50" s="181">
        <v>2077</v>
      </c>
      <c r="M50" s="181">
        <v>7308</v>
      </c>
      <c r="N50" s="181">
        <v>3977</v>
      </c>
      <c r="O50" s="181">
        <v>2023</v>
      </c>
    </row>
    <row r="51" spans="1:15" s="34" customFormat="1" ht="15.75" customHeight="1" x14ac:dyDescent="0.25">
      <c r="A51" s="180" t="s">
        <v>183</v>
      </c>
      <c r="B51" s="179"/>
      <c r="C51" s="179">
        <v>14569</v>
      </c>
      <c r="D51" s="181">
        <v>395</v>
      </c>
      <c r="E51" s="181">
        <v>154</v>
      </c>
      <c r="F51" s="181">
        <v>150</v>
      </c>
      <c r="G51" s="181">
        <v>480</v>
      </c>
      <c r="H51" s="181">
        <v>206</v>
      </c>
      <c r="I51" s="181">
        <v>161</v>
      </c>
      <c r="J51" s="181">
        <v>6788</v>
      </c>
      <c r="K51" s="181">
        <v>2905</v>
      </c>
      <c r="L51" s="181">
        <v>3087</v>
      </c>
      <c r="M51" s="181">
        <v>6906</v>
      </c>
      <c r="N51" s="181">
        <v>2936</v>
      </c>
      <c r="O51" s="181">
        <v>3277</v>
      </c>
    </row>
    <row r="52" spans="1:15" s="34" customFormat="1" ht="15.75" customHeight="1" x14ac:dyDescent="0.25">
      <c r="A52" s="180" t="s">
        <v>184</v>
      </c>
      <c r="B52" s="179"/>
      <c r="C52" s="179">
        <v>790</v>
      </c>
      <c r="D52" s="181">
        <v>6</v>
      </c>
      <c r="E52" s="181">
        <v>4</v>
      </c>
      <c r="F52" s="181">
        <v>5</v>
      </c>
      <c r="G52" s="181">
        <v>2</v>
      </c>
      <c r="H52" s="181"/>
      <c r="I52" s="181">
        <v>2</v>
      </c>
      <c r="J52" s="181">
        <v>394</v>
      </c>
      <c r="K52" s="181">
        <v>124</v>
      </c>
      <c r="L52" s="181">
        <v>217</v>
      </c>
      <c r="M52" s="181">
        <v>388</v>
      </c>
      <c r="N52" s="181">
        <v>120</v>
      </c>
      <c r="O52" s="181">
        <v>215</v>
      </c>
    </row>
    <row r="53" spans="1:15" s="34" customFormat="1" ht="15.75" customHeight="1" x14ac:dyDescent="0.25">
      <c r="A53" s="178" t="s">
        <v>196</v>
      </c>
      <c r="B53" s="179">
        <v>60544</v>
      </c>
      <c r="C53" s="179">
        <v>36775</v>
      </c>
      <c r="D53" s="179">
        <v>3185</v>
      </c>
      <c r="E53" s="179">
        <v>1464</v>
      </c>
      <c r="F53" s="179">
        <v>961</v>
      </c>
      <c r="G53" s="179">
        <v>3956</v>
      </c>
      <c r="H53" s="179">
        <v>1884</v>
      </c>
      <c r="I53" s="179">
        <v>1327</v>
      </c>
      <c r="J53" s="179">
        <v>15032</v>
      </c>
      <c r="K53" s="179">
        <v>7354</v>
      </c>
      <c r="L53" s="179">
        <v>5381</v>
      </c>
      <c r="M53" s="179">
        <v>14602</v>
      </c>
      <c r="N53" s="179">
        <v>7033</v>
      </c>
      <c r="O53" s="179">
        <v>5515</v>
      </c>
    </row>
    <row r="54" spans="1:15" s="34" customFormat="1" ht="15.75" customHeight="1" x14ac:dyDescent="0.25">
      <c r="A54" s="180" t="s">
        <v>182</v>
      </c>
      <c r="B54" s="179"/>
      <c r="C54" s="179">
        <v>17135</v>
      </c>
      <c r="D54" s="181">
        <v>1574</v>
      </c>
      <c r="E54" s="181">
        <v>837</v>
      </c>
      <c r="F54" s="181">
        <v>281</v>
      </c>
      <c r="G54" s="181">
        <v>1783</v>
      </c>
      <c r="H54" s="181">
        <v>995</v>
      </c>
      <c r="I54" s="181">
        <v>365</v>
      </c>
      <c r="J54" s="181">
        <v>7291</v>
      </c>
      <c r="K54" s="181">
        <v>4135</v>
      </c>
      <c r="L54" s="181">
        <v>1715</v>
      </c>
      <c r="M54" s="181">
        <v>6487</v>
      </c>
      <c r="N54" s="181">
        <v>3747</v>
      </c>
      <c r="O54" s="181">
        <v>1732</v>
      </c>
    </row>
    <row r="55" spans="1:15" s="34" customFormat="1" ht="15.75" customHeight="1" x14ac:dyDescent="0.25">
      <c r="A55" s="180" t="s">
        <v>183</v>
      </c>
      <c r="B55" s="179"/>
      <c r="C55" s="179">
        <v>17932</v>
      </c>
      <c r="D55" s="181">
        <v>1443</v>
      </c>
      <c r="E55" s="181">
        <v>570</v>
      </c>
      <c r="F55" s="181">
        <v>582</v>
      </c>
      <c r="G55" s="181">
        <v>2077</v>
      </c>
      <c r="H55" s="181">
        <v>864</v>
      </c>
      <c r="I55" s="181">
        <v>897</v>
      </c>
      <c r="J55" s="181">
        <v>7004</v>
      </c>
      <c r="K55" s="181">
        <v>3015</v>
      </c>
      <c r="L55" s="181">
        <v>3230</v>
      </c>
      <c r="M55" s="181">
        <v>7408</v>
      </c>
      <c r="N55" s="181">
        <v>3104</v>
      </c>
      <c r="O55" s="181">
        <v>3399</v>
      </c>
    </row>
    <row r="56" spans="1:15" s="34" customFormat="1" ht="15.75" customHeight="1" x14ac:dyDescent="0.25">
      <c r="A56" s="180" t="s">
        <v>184</v>
      </c>
      <c r="B56" s="179"/>
      <c r="C56" s="179">
        <v>1708</v>
      </c>
      <c r="D56" s="181">
        <v>168</v>
      </c>
      <c r="E56" s="181">
        <v>57</v>
      </c>
      <c r="F56" s="181">
        <v>98</v>
      </c>
      <c r="G56" s="181">
        <v>96</v>
      </c>
      <c r="H56" s="181">
        <v>25</v>
      </c>
      <c r="I56" s="181">
        <v>65</v>
      </c>
      <c r="J56" s="181">
        <v>737</v>
      </c>
      <c r="K56" s="181">
        <v>204</v>
      </c>
      <c r="L56" s="181">
        <v>436</v>
      </c>
      <c r="M56" s="181">
        <v>707</v>
      </c>
      <c r="N56" s="181">
        <v>182</v>
      </c>
      <c r="O56" s="181">
        <v>384</v>
      </c>
    </row>
    <row r="57" spans="1:15" s="34" customFormat="1" ht="15.75" customHeight="1" x14ac:dyDescent="0.25">
      <c r="A57" s="178" t="s">
        <v>197</v>
      </c>
      <c r="B57" s="179"/>
      <c r="C57" s="179">
        <v>66</v>
      </c>
      <c r="D57" s="179">
        <v>11</v>
      </c>
      <c r="E57" s="179">
        <v>6</v>
      </c>
      <c r="F57" s="179">
        <v>10</v>
      </c>
      <c r="G57" s="179">
        <v>17</v>
      </c>
      <c r="H57" s="179">
        <v>11</v>
      </c>
      <c r="I57" s="179">
        <v>17</v>
      </c>
      <c r="J57" s="179">
        <v>15</v>
      </c>
      <c r="K57" s="179">
        <v>9</v>
      </c>
      <c r="L57" s="179">
        <v>12</v>
      </c>
      <c r="M57" s="179">
        <v>23</v>
      </c>
      <c r="N57" s="179">
        <v>17</v>
      </c>
      <c r="O57" s="179">
        <v>21</v>
      </c>
    </row>
    <row r="58" spans="1:15" s="34" customFormat="1" ht="15.75" customHeight="1" x14ac:dyDescent="0.25">
      <c r="A58" s="180" t="s">
        <v>182</v>
      </c>
      <c r="B58" s="179">
        <v>60544</v>
      </c>
      <c r="C58" s="179">
        <v>246</v>
      </c>
      <c r="D58" s="181">
        <v>50</v>
      </c>
      <c r="E58" s="181">
        <v>28</v>
      </c>
      <c r="F58" s="181">
        <v>48</v>
      </c>
      <c r="G58" s="181">
        <v>48</v>
      </c>
      <c r="H58" s="181">
        <v>18</v>
      </c>
      <c r="I58" s="181">
        <v>48</v>
      </c>
      <c r="J58" s="181">
        <v>75</v>
      </c>
      <c r="K58" s="181">
        <v>43</v>
      </c>
      <c r="L58" s="181">
        <v>66</v>
      </c>
      <c r="M58" s="181">
        <v>73</v>
      </c>
      <c r="N58" s="181">
        <v>39</v>
      </c>
      <c r="O58" s="181">
        <v>61</v>
      </c>
    </row>
    <row r="59" spans="1:15" s="34" customFormat="1" ht="15.75" customHeight="1" x14ac:dyDescent="0.25">
      <c r="A59" s="180" t="s">
        <v>183</v>
      </c>
      <c r="B59" s="179"/>
      <c r="C59" s="179">
        <v>174</v>
      </c>
      <c r="D59" s="181">
        <v>39</v>
      </c>
      <c r="E59" s="181">
        <v>22</v>
      </c>
      <c r="F59" s="181">
        <v>38</v>
      </c>
      <c r="G59" s="181">
        <v>31</v>
      </c>
      <c r="H59" s="181">
        <v>7</v>
      </c>
      <c r="I59" s="181">
        <v>31</v>
      </c>
      <c r="J59" s="181">
        <v>60</v>
      </c>
      <c r="K59" s="181">
        <v>34</v>
      </c>
      <c r="L59" s="181">
        <v>54</v>
      </c>
      <c r="M59" s="181">
        <v>44</v>
      </c>
      <c r="N59" s="181">
        <v>22</v>
      </c>
      <c r="O59" s="181">
        <v>34</v>
      </c>
    </row>
    <row r="60" spans="1:15" s="34" customFormat="1" ht="15.75" customHeight="1" x14ac:dyDescent="0.25">
      <c r="A60" s="180" t="s">
        <v>184</v>
      </c>
      <c r="B60" s="179"/>
      <c r="C60" s="179">
        <v>6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>
        <v>6</v>
      </c>
      <c r="N60" s="181"/>
      <c r="O60" s="181">
        <v>6</v>
      </c>
    </row>
    <row r="61" spans="1:15" s="34" customFormat="1" ht="15.75" customHeight="1" x14ac:dyDescent="0.25">
      <c r="A61" s="178" t="s">
        <v>198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</row>
    <row r="62" spans="1:15" s="34" customFormat="1" ht="15.75" customHeight="1" x14ac:dyDescent="0.25">
      <c r="A62" s="178" t="s">
        <v>199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</row>
    <row r="63" spans="1:15" s="34" customFormat="1" ht="15.75" customHeight="1" x14ac:dyDescent="0.25">
      <c r="A63" s="185" t="s">
        <v>200</v>
      </c>
      <c r="B63" s="179">
        <v>60544</v>
      </c>
      <c r="C63" s="179">
        <v>60483</v>
      </c>
      <c r="D63" s="179">
        <v>15888</v>
      </c>
      <c r="E63" s="179">
        <v>7406</v>
      </c>
      <c r="F63" s="179">
        <v>6403</v>
      </c>
      <c r="G63" s="179">
        <v>14962</v>
      </c>
      <c r="H63" s="179">
        <v>7052</v>
      </c>
      <c r="I63" s="179">
        <v>5964</v>
      </c>
      <c r="J63" s="179">
        <v>15031</v>
      </c>
      <c r="K63" s="179">
        <v>7353</v>
      </c>
      <c r="L63" s="179">
        <v>5381</v>
      </c>
      <c r="M63" s="179">
        <v>14602</v>
      </c>
      <c r="N63" s="179">
        <v>7033</v>
      </c>
      <c r="O63" s="179">
        <v>5515</v>
      </c>
    </row>
    <row r="64" spans="1:15" s="34" customFormat="1" ht="15.75" customHeight="1" x14ac:dyDescent="0.25">
      <c r="A64" s="180" t="s">
        <v>22</v>
      </c>
      <c r="B64" s="179"/>
      <c r="C64" s="179">
        <v>25845</v>
      </c>
      <c r="D64" s="181">
        <v>6613</v>
      </c>
      <c r="E64" s="181">
        <v>3649</v>
      </c>
      <c r="F64" s="181">
        <v>1465</v>
      </c>
      <c r="G64" s="181">
        <v>6525</v>
      </c>
      <c r="H64" s="181">
        <v>3633</v>
      </c>
      <c r="I64" s="181">
        <v>1517</v>
      </c>
      <c r="J64" s="181">
        <v>6761</v>
      </c>
      <c r="K64" s="181">
        <v>3846</v>
      </c>
      <c r="L64" s="181">
        <v>1365</v>
      </c>
      <c r="M64" s="181">
        <v>5946</v>
      </c>
      <c r="N64" s="181">
        <v>3455</v>
      </c>
      <c r="O64" s="181">
        <v>1356</v>
      </c>
    </row>
    <row r="65" spans="1:15" s="34" customFormat="1" ht="15.75" customHeight="1" x14ac:dyDescent="0.25">
      <c r="A65" s="180" t="s">
        <v>201</v>
      </c>
      <c r="B65" s="179"/>
      <c r="C65" s="179">
        <v>31243</v>
      </c>
      <c r="D65" s="181">
        <v>7874</v>
      </c>
      <c r="E65" s="181">
        <v>3287</v>
      </c>
      <c r="F65" s="181">
        <v>3877</v>
      </c>
      <c r="G65" s="181">
        <v>7760</v>
      </c>
      <c r="H65" s="181">
        <v>3182</v>
      </c>
      <c r="I65" s="181">
        <v>3917</v>
      </c>
      <c r="J65" s="181">
        <v>7578</v>
      </c>
      <c r="K65" s="181">
        <v>3285</v>
      </c>
      <c r="L65" s="181">
        <v>3541</v>
      </c>
      <c r="M65" s="181">
        <v>8031</v>
      </c>
      <c r="N65" s="181">
        <v>3395</v>
      </c>
      <c r="O65" s="181">
        <v>3760</v>
      </c>
    </row>
    <row r="66" spans="1:15" s="34" customFormat="1" ht="15.75" customHeight="1" x14ac:dyDescent="0.25">
      <c r="A66" s="180" t="s">
        <v>202</v>
      </c>
      <c r="B66" s="179"/>
      <c r="C66" s="179">
        <v>3395</v>
      </c>
      <c r="D66" s="181">
        <v>1401</v>
      </c>
      <c r="E66" s="181">
        <v>470</v>
      </c>
      <c r="F66" s="181">
        <v>1061</v>
      </c>
      <c r="G66" s="181">
        <v>677</v>
      </c>
      <c r="H66" s="181">
        <v>237</v>
      </c>
      <c r="I66" s="181">
        <v>530</v>
      </c>
      <c r="J66" s="181">
        <v>692</v>
      </c>
      <c r="K66" s="181">
        <v>222</v>
      </c>
      <c r="L66" s="181">
        <v>475</v>
      </c>
      <c r="M66" s="181">
        <v>625</v>
      </c>
      <c r="N66" s="181">
        <v>183</v>
      </c>
      <c r="O66" s="181">
        <v>399</v>
      </c>
    </row>
    <row r="67" spans="1:15" s="34" customFormat="1" ht="15.75" customHeight="1" x14ac:dyDescent="0.25">
      <c r="A67" s="185" t="s">
        <v>203</v>
      </c>
      <c r="B67" s="179">
        <v>60544</v>
      </c>
      <c r="C67" s="179">
        <v>60484</v>
      </c>
      <c r="D67" s="179">
        <v>15888</v>
      </c>
      <c r="E67" s="179">
        <v>7406</v>
      </c>
      <c r="F67" s="179">
        <v>6403</v>
      </c>
      <c r="G67" s="179">
        <v>14962</v>
      </c>
      <c r="H67" s="179">
        <v>7052</v>
      </c>
      <c r="I67" s="179">
        <v>5964</v>
      </c>
      <c r="J67" s="179">
        <v>15032</v>
      </c>
      <c r="K67" s="179">
        <v>7354</v>
      </c>
      <c r="L67" s="179">
        <v>5381</v>
      </c>
      <c r="M67" s="179">
        <v>14602</v>
      </c>
      <c r="N67" s="179">
        <v>7033</v>
      </c>
      <c r="O67" s="179">
        <v>5515</v>
      </c>
    </row>
    <row r="68" spans="1:15" s="34" customFormat="1" ht="15.75" customHeight="1" x14ac:dyDescent="0.25">
      <c r="A68" s="180" t="s">
        <v>22</v>
      </c>
      <c r="B68" s="179"/>
      <c r="C68" s="179">
        <v>26169</v>
      </c>
      <c r="D68" s="181">
        <v>6649</v>
      </c>
      <c r="E68" s="181">
        <v>3630</v>
      </c>
      <c r="F68" s="181">
        <v>1465</v>
      </c>
      <c r="G68" s="181">
        <v>6558</v>
      </c>
      <c r="H68" s="181">
        <v>3623</v>
      </c>
      <c r="I68" s="181">
        <v>1520</v>
      </c>
      <c r="J68" s="181">
        <v>6851</v>
      </c>
      <c r="K68" s="181">
        <v>3879</v>
      </c>
      <c r="L68" s="181">
        <v>1369</v>
      </c>
      <c r="M68" s="181">
        <v>6111</v>
      </c>
      <c r="N68" s="181">
        <v>3487</v>
      </c>
      <c r="O68" s="181">
        <v>1381</v>
      </c>
    </row>
    <row r="69" spans="1:15" s="34" customFormat="1" ht="15.75" customHeight="1" x14ac:dyDescent="0.25">
      <c r="A69" s="180" t="s">
        <v>201</v>
      </c>
      <c r="B69" s="179"/>
      <c r="C69" s="179">
        <v>31761</v>
      </c>
      <c r="D69" s="181">
        <v>8077</v>
      </c>
      <c r="E69" s="181">
        <v>3398</v>
      </c>
      <c r="F69" s="181">
        <v>4019</v>
      </c>
      <c r="G69" s="181">
        <v>7869</v>
      </c>
      <c r="H69" s="181">
        <v>3247</v>
      </c>
      <c r="I69" s="181">
        <v>4016</v>
      </c>
      <c r="J69" s="181">
        <v>7708</v>
      </c>
      <c r="K69" s="181">
        <v>3316</v>
      </c>
      <c r="L69" s="181">
        <v>3672</v>
      </c>
      <c r="M69" s="181">
        <v>8107</v>
      </c>
      <c r="N69" s="181">
        <v>3431</v>
      </c>
      <c r="O69" s="181">
        <v>3880</v>
      </c>
    </row>
    <row r="70" spans="1:15" s="34" customFormat="1" ht="15.75" customHeight="1" x14ac:dyDescent="0.25">
      <c r="A70" s="180" t="s">
        <v>202</v>
      </c>
      <c r="B70" s="179"/>
      <c r="C70" s="179">
        <v>2554</v>
      </c>
      <c r="D70" s="181">
        <v>1162</v>
      </c>
      <c r="E70" s="181">
        <v>378</v>
      </c>
      <c r="F70" s="181">
        <v>919</v>
      </c>
      <c r="G70" s="181">
        <v>535</v>
      </c>
      <c r="H70" s="181">
        <v>182</v>
      </c>
      <c r="I70" s="181">
        <v>428</v>
      </c>
      <c r="J70" s="181">
        <v>473</v>
      </c>
      <c r="K70" s="181">
        <v>159</v>
      </c>
      <c r="L70" s="181">
        <v>340</v>
      </c>
      <c r="M70" s="181">
        <v>384</v>
      </c>
      <c r="N70" s="181">
        <v>115</v>
      </c>
      <c r="O70" s="181">
        <v>254</v>
      </c>
    </row>
    <row r="71" spans="1:15" s="34" customFormat="1" ht="15.75" customHeight="1" x14ac:dyDescent="0.25">
      <c r="A71" s="185" t="s">
        <v>204</v>
      </c>
      <c r="B71" s="179">
        <v>60544</v>
      </c>
      <c r="C71" s="179">
        <v>60484</v>
      </c>
      <c r="D71" s="179">
        <v>15888</v>
      </c>
      <c r="E71" s="179">
        <v>7406</v>
      </c>
      <c r="F71" s="179">
        <v>6403</v>
      </c>
      <c r="G71" s="179">
        <v>14962</v>
      </c>
      <c r="H71" s="179">
        <v>7052</v>
      </c>
      <c r="I71" s="179">
        <v>5964</v>
      </c>
      <c r="J71" s="179">
        <v>15032</v>
      </c>
      <c r="K71" s="179">
        <v>7354</v>
      </c>
      <c r="L71" s="179">
        <v>5381</v>
      </c>
      <c r="M71" s="179">
        <v>14602</v>
      </c>
      <c r="N71" s="179">
        <v>7033</v>
      </c>
      <c r="O71" s="179">
        <v>5515</v>
      </c>
    </row>
    <row r="72" spans="1:15" s="34" customFormat="1" ht="15.75" customHeight="1" x14ac:dyDescent="0.25">
      <c r="A72" s="180" t="s">
        <v>22</v>
      </c>
      <c r="B72" s="179"/>
      <c r="C72" s="179">
        <v>24285</v>
      </c>
      <c r="D72" s="181">
        <v>6260</v>
      </c>
      <c r="E72" s="181">
        <v>3433</v>
      </c>
      <c r="F72" s="181">
        <v>1371</v>
      </c>
      <c r="G72" s="181">
        <v>6182</v>
      </c>
      <c r="H72" s="181">
        <v>3447</v>
      </c>
      <c r="I72" s="181">
        <v>1417</v>
      </c>
      <c r="J72" s="181">
        <v>6384</v>
      </c>
      <c r="K72" s="181">
        <v>3621</v>
      </c>
      <c r="L72" s="181">
        <v>1281</v>
      </c>
      <c r="M72" s="181">
        <v>5459</v>
      </c>
      <c r="N72" s="181">
        <v>3176</v>
      </c>
      <c r="O72" s="181">
        <v>1224</v>
      </c>
    </row>
    <row r="73" spans="1:15" s="34" customFormat="1" ht="15.75" customHeight="1" x14ac:dyDescent="0.25">
      <c r="A73" s="180" t="s">
        <v>201</v>
      </c>
      <c r="B73" s="179"/>
      <c r="C73" s="179">
        <v>32689</v>
      </c>
      <c r="D73" s="181">
        <v>8206</v>
      </c>
      <c r="E73" s="181">
        <v>3497</v>
      </c>
      <c r="F73" s="181">
        <v>3940</v>
      </c>
      <c r="G73" s="181">
        <v>8058</v>
      </c>
      <c r="H73" s="181">
        <v>3364</v>
      </c>
      <c r="I73" s="181">
        <v>3981</v>
      </c>
      <c r="J73" s="181">
        <v>7962</v>
      </c>
      <c r="K73" s="181">
        <v>3506</v>
      </c>
      <c r="L73" s="181">
        <v>3629</v>
      </c>
      <c r="M73" s="181">
        <v>8463</v>
      </c>
      <c r="N73" s="181">
        <v>3643</v>
      </c>
      <c r="O73" s="181">
        <v>3864</v>
      </c>
    </row>
    <row r="74" spans="1:15" s="34" customFormat="1" ht="15.75" customHeight="1" x14ac:dyDescent="0.25">
      <c r="A74" s="184" t="s">
        <v>202</v>
      </c>
      <c r="B74" s="179"/>
      <c r="C74" s="179">
        <v>3510</v>
      </c>
      <c r="D74" s="181">
        <v>1422</v>
      </c>
      <c r="E74" s="181">
        <v>476</v>
      </c>
      <c r="F74" s="181">
        <v>1092</v>
      </c>
      <c r="G74" s="181">
        <v>722</v>
      </c>
      <c r="H74" s="181">
        <v>241</v>
      </c>
      <c r="I74" s="181">
        <v>566</v>
      </c>
      <c r="J74" s="181">
        <v>686</v>
      </c>
      <c r="K74" s="181">
        <v>227</v>
      </c>
      <c r="L74" s="181">
        <v>471</v>
      </c>
      <c r="M74" s="181">
        <v>680</v>
      </c>
      <c r="N74" s="181">
        <v>214</v>
      </c>
      <c r="O74" s="181">
        <v>427</v>
      </c>
    </row>
    <row r="75" spans="1:15" s="34" customFormat="1" ht="15.75" customHeight="1" x14ac:dyDescent="0.25">
      <c r="A75" s="178" t="s">
        <v>205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</row>
    <row r="76" spans="1:15" s="34" customFormat="1" ht="15.75" customHeight="1" x14ac:dyDescent="0.25">
      <c r="A76" s="185" t="s">
        <v>206</v>
      </c>
      <c r="B76" s="179">
        <v>60544</v>
      </c>
      <c r="C76" s="179">
        <v>60482</v>
      </c>
      <c r="D76" s="179">
        <v>15887</v>
      </c>
      <c r="E76" s="179">
        <v>7406</v>
      </c>
      <c r="F76" s="179">
        <v>6403</v>
      </c>
      <c r="G76" s="179">
        <v>14961</v>
      </c>
      <c r="H76" s="179">
        <v>7052</v>
      </c>
      <c r="I76" s="179">
        <v>5964</v>
      </c>
      <c r="J76" s="179">
        <v>15032</v>
      </c>
      <c r="K76" s="179">
        <v>7354</v>
      </c>
      <c r="L76" s="179">
        <v>5381</v>
      </c>
      <c r="M76" s="179">
        <v>14602</v>
      </c>
      <c r="N76" s="179">
        <v>7033</v>
      </c>
      <c r="O76" s="179">
        <v>5515</v>
      </c>
    </row>
    <row r="77" spans="1:15" s="34" customFormat="1" ht="15.75" customHeight="1" x14ac:dyDescent="0.25">
      <c r="A77" s="180" t="s">
        <v>22</v>
      </c>
      <c r="B77" s="179"/>
      <c r="C77" s="179">
        <v>27875</v>
      </c>
      <c r="D77" s="181">
        <v>7309</v>
      </c>
      <c r="E77" s="181">
        <v>3970</v>
      </c>
      <c r="F77" s="181">
        <v>1833</v>
      </c>
      <c r="G77" s="181">
        <v>7031</v>
      </c>
      <c r="H77" s="181">
        <v>3897</v>
      </c>
      <c r="I77" s="181">
        <v>1752</v>
      </c>
      <c r="J77" s="181">
        <v>7232</v>
      </c>
      <c r="K77" s="181">
        <v>4159</v>
      </c>
      <c r="L77" s="181">
        <v>1609</v>
      </c>
      <c r="M77" s="181">
        <v>6303</v>
      </c>
      <c r="N77" s="181">
        <v>3671</v>
      </c>
      <c r="O77" s="181">
        <v>1563</v>
      </c>
    </row>
    <row r="78" spans="1:15" s="34" customFormat="1" ht="15.75" customHeight="1" x14ac:dyDescent="0.25">
      <c r="A78" s="180" t="s">
        <v>201</v>
      </c>
      <c r="B78" s="179"/>
      <c r="C78" s="179">
        <v>28992</v>
      </c>
      <c r="D78" s="181">
        <v>6979</v>
      </c>
      <c r="E78" s="181">
        <v>2909</v>
      </c>
      <c r="F78" s="181">
        <v>3404</v>
      </c>
      <c r="G78" s="181">
        <v>7128</v>
      </c>
      <c r="H78" s="181">
        <v>2901</v>
      </c>
      <c r="I78" s="181">
        <v>3614</v>
      </c>
      <c r="J78" s="181">
        <v>7153</v>
      </c>
      <c r="K78" s="181">
        <v>2997</v>
      </c>
      <c r="L78" s="181">
        <v>3308</v>
      </c>
      <c r="M78" s="181">
        <v>7732</v>
      </c>
      <c r="N78" s="181">
        <v>3221</v>
      </c>
      <c r="O78" s="181">
        <v>3594</v>
      </c>
    </row>
    <row r="79" spans="1:15" s="34" customFormat="1" ht="15.75" customHeight="1" x14ac:dyDescent="0.25">
      <c r="A79" s="180" t="s">
        <v>202</v>
      </c>
      <c r="B79" s="179"/>
      <c r="C79" s="179">
        <v>3615</v>
      </c>
      <c r="D79" s="181">
        <v>1599</v>
      </c>
      <c r="E79" s="181">
        <v>527</v>
      </c>
      <c r="F79" s="181">
        <v>1166</v>
      </c>
      <c r="G79" s="181">
        <v>802</v>
      </c>
      <c r="H79" s="181">
        <v>254</v>
      </c>
      <c r="I79" s="181">
        <v>598</v>
      </c>
      <c r="J79" s="181">
        <v>647</v>
      </c>
      <c r="K79" s="181">
        <v>198</v>
      </c>
      <c r="L79" s="181">
        <v>464</v>
      </c>
      <c r="M79" s="181">
        <v>567</v>
      </c>
      <c r="N79" s="181">
        <v>141</v>
      </c>
      <c r="O79" s="181">
        <v>358</v>
      </c>
    </row>
    <row r="80" spans="1:15" s="34" customFormat="1" ht="15.75" customHeight="1" x14ac:dyDescent="0.25">
      <c r="A80" s="185" t="s">
        <v>207</v>
      </c>
      <c r="B80" s="179">
        <v>60544</v>
      </c>
      <c r="C80" s="179">
        <v>60483</v>
      </c>
      <c r="D80" s="179">
        <v>15888</v>
      </c>
      <c r="E80" s="179">
        <v>7406</v>
      </c>
      <c r="F80" s="179">
        <v>6403</v>
      </c>
      <c r="G80" s="179">
        <v>14962</v>
      </c>
      <c r="H80" s="179">
        <v>7052</v>
      </c>
      <c r="I80" s="179">
        <v>5964</v>
      </c>
      <c r="J80" s="179">
        <v>15031</v>
      </c>
      <c r="K80" s="179">
        <v>7354</v>
      </c>
      <c r="L80" s="179">
        <v>5381</v>
      </c>
      <c r="M80" s="179">
        <v>14602</v>
      </c>
      <c r="N80" s="179">
        <v>7033</v>
      </c>
      <c r="O80" s="179">
        <v>5515</v>
      </c>
    </row>
    <row r="81" spans="1:15" s="34" customFormat="1" ht="15.75" customHeight="1" x14ac:dyDescent="0.25">
      <c r="A81" s="180" t="s">
        <v>22</v>
      </c>
      <c r="B81" s="179"/>
      <c r="C81" s="179">
        <v>29725</v>
      </c>
      <c r="D81" s="181">
        <v>8038</v>
      </c>
      <c r="E81" s="181">
        <v>4232</v>
      </c>
      <c r="F81" s="181">
        <v>2039</v>
      </c>
      <c r="G81" s="181">
        <v>7604</v>
      </c>
      <c r="H81" s="181">
        <v>3972</v>
      </c>
      <c r="I81" s="181">
        <v>1987</v>
      </c>
      <c r="J81" s="181">
        <v>7465</v>
      </c>
      <c r="K81" s="181">
        <v>4074</v>
      </c>
      <c r="L81" s="181">
        <v>1695</v>
      </c>
      <c r="M81" s="181">
        <v>6618</v>
      </c>
      <c r="N81" s="181">
        <v>3619</v>
      </c>
      <c r="O81" s="181">
        <v>1614</v>
      </c>
    </row>
    <row r="82" spans="1:15" s="34" customFormat="1" ht="15.75" customHeight="1" x14ac:dyDescent="0.25">
      <c r="A82" s="180" t="s">
        <v>201</v>
      </c>
      <c r="B82" s="179"/>
      <c r="C82" s="179">
        <v>27224</v>
      </c>
      <c r="D82" s="181">
        <v>6386</v>
      </c>
      <c r="E82" s="181">
        <v>2659</v>
      </c>
      <c r="F82" s="181">
        <v>3229</v>
      </c>
      <c r="G82" s="181">
        <v>6693</v>
      </c>
      <c r="H82" s="181">
        <v>2830</v>
      </c>
      <c r="I82" s="181">
        <v>3444</v>
      </c>
      <c r="J82" s="181">
        <v>6851</v>
      </c>
      <c r="K82" s="181">
        <v>3031</v>
      </c>
      <c r="L82" s="181">
        <v>3191</v>
      </c>
      <c r="M82" s="181">
        <v>7294</v>
      </c>
      <c r="N82" s="181">
        <v>3172</v>
      </c>
      <c r="O82" s="181">
        <v>3457</v>
      </c>
    </row>
    <row r="83" spans="1:15" s="34" customFormat="1" ht="15.75" customHeight="1" x14ac:dyDescent="0.25">
      <c r="A83" s="186" t="s">
        <v>202</v>
      </c>
      <c r="B83" s="179"/>
      <c r="C83" s="179">
        <v>3534</v>
      </c>
      <c r="D83" s="181">
        <v>1464</v>
      </c>
      <c r="E83" s="181">
        <v>515</v>
      </c>
      <c r="F83" s="181">
        <v>1135</v>
      </c>
      <c r="G83" s="181">
        <v>665</v>
      </c>
      <c r="H83" s="181">
        <v>250</v>
      </c>
      <c r="I83" s="181">
        <v>533</v>
      </c>
      <c r="J83" s="181">
        <v>715</v>
      </c>
      <c r="K83" s="181">
        <v>249</v>
      </c>
      <c r="L83" s="181">
        <v>495</v>
      </c>
      <c r="M83" s="181">
        <v>690</v>
      </c>
      <c r="N83" s="181">
        <v>242</v>
      </c>
      <c r="O83" s="181">
        <v>444</v>
      </c>
    </row>
    <row r="84" spans="1:15" s="34" customFormat="1" ht="15.75" customHeight="1" x14ac:dyDescent="0.25">
      <c r="A84" s="185" t="s">
        <v>208</v>
      </c>
      <c r="B84" s="179">
        <v>29643</v>
      </c>
      <c r="C84" s="179">
        <v>29564</v>
      </c>
      <c r="D84" s="179"/>
      <c r="E84" s="179"/>
      <c r="F84" s="179"/>
      <c r="G84" s="179"/>
      <c r="H84" s="179"/>
      <c r="I84" s="179"/>
      <c r="J84" s="179">
        <v>15021</v>
      </c>
      <c r="K84" s="179">
        <v>7345</v>
      </c>
      <c r="L84" s="179">
        <v>5381</v>
      </c>
      <c r="M84" s="179">
        <v>14543</v>
      </c>
      <c r="N84" s="179">
        <v>7005</v>
      </c>
      <c r="O84" s="179">
        <v>5466</v>
      </c>
    </row>
    <row r="85" spans="1:15" s="34" customFormat="1" ht="15.75" customHeight="1" x14ac:dyDescent="0.25">
      <c r="A85" s="180" t="s">
        <v>22</v>
      </c>
      <c r="B85" s="179"/>
      <c r="C85" s="179">
        <v>13393</v>
      </c>
      <c r="D85" s="181"/>
      <c r="E85" s="181"/>
      <c r="F85" s="181"/>
      <c r="G85" s="181"/>
      <c r="H85" s="181"/>
      <c r="I85" s="181"/>
      <c r="J85" s="181">
        <v>7158</v>
      </c>
      <c r="K85" s="181">
        <v>4035</v>
      </c>
      <c r="L85" s="181">
        <v>1726</v>
      </c>
      <c r="M85" s="181">
        <v>6235</v>
      </c>
      <c r="N85" s="181">
        <v>3516</v>
      </c>
      <c r="O85" s="181">
        <v>1571</v>
      </c>
    </row>
    <row r="86" spans="1:15" s="34" customFormat="1" ht="15.75" customHeight="1" x14ac:dyDescent="0.25">
      <c r="A86" s="180" t="s">
        <v>201</v>
      </c>
      <c r="B86" s="179"/>
      <c r="C86" s="179">
        <v>15547</v>
      </c>
      <c r="D86" s="181"/>
      <c r="E86" s="181"/>
      <c r="F86" s="181"/>
      <c r="G86" s="181"/>
      <c r="H86" s="181"/>
      <c r="I86" s="181"/>
      <c r="J86" s="181">
        <v>7561</v>
      </c>
      <c r="K86" s="181">
        <v>3213</v>
      </c>
      <c r="L86" s="181">
        <v>3474</v>
      </c>
      <c r="M86" s="181">
        <v>7986</v>
      </c>
      <c r="N86" s="181">
        <v>3384</v>
      </c>
      <c r="O86" s="181">
        <v>3716</v>
      </c>
    </row>
    <row r="87" spans="1:15" s="34" customFormat="1" ht="15.75" customHeight="1" x14ac:dyDescent="0.25">
      <c r="A87" s="186" t="s">
        <v>202</v>
      </c>
      <c r="B87" s="179"/>
      <c r="C87" s="179">
        <v>624</v>
      </c>
      <c r="D87" s="181"/>
      <c r="E87" s="181"/>
      <c r="F87" s="181"/>
      <c r="G87" s="181"/>
      <c r="H87" s="181"/>
      <c r="I87" s="181"/>
      <c r="J87" s="181">
        <v>302</v>
      </c>
      <c r="K87" s="181">
        <v>97</v>
      </c>
      <c r="L87" s="181">
        <v>181</v>
      </c>
      <c r="M87" s="181">
        <v>322</v>
      </c>
      <c r="N87" s="181">
        <v>105</v>
      </c>
      <c r="O87" s="181">
        <v>179</v>
      </c>
    </row>
    <row r="88" spans="1:15" s="34" customFormat="1" ht="15.75" customHeight="1" x14ac:dyDescent="0.25">
      <c r="A88" s="185" t="s">
        <v>209</v>
      </c>
      <c r="B88" s="179">
        <v>29643</v>
      </c>
      <c r="C88" s="179">
        <v>29606</v>
      </c>
      <c r="D88" s="179"/>
      <c r="E88" s="179"/>
      <c r="F88" s="179"/>
      <c r="G88" s="179"/>
      <c r="H88" s="179"/>
      <c r="I88" s="179"/>
      <c r="J88" s="179">
        <v>15005</v>
      </c>
      <c r="K88" s="179">
        <v>7344</v>
      </c>
      <c r="L88" s="179">
        <v>5372</v>
      </c>
      <c r="M88" s="179">
        <v>14601</v>
      </c>
      <c r="N88" s="179">
        <v>7033</v>
      </c>
      <c r="O88" s="179">
        <v>5515</v>
      </c>
    </row>
    <row r="89" spans="1:15" s="34" customFormat="1" ht="15.75" customHeight="1" x14ac:dyDescent="0.25">
      <c r="A89" s="180" t="s">
        <v>22</v>
      </c>
      <c r="B89" s="179"/>
      <c r="C89" s="179">
        <v>13833</v>
      </c>
      <c r="D89" s="181"/>
      <c r="E89" s="181"/>
      <c r="F89" s="181"/>
      <c r="G89" s="181"/>
      <c r="H89" s="181"/>
      <c r="I89" s="181"/>
      <c r="J89" s="181">
        <v>7431</v>
      </c>
      <c r="K89" s="181">
        <v>4141</v>
      </c>
      <c r="L89" s="181">
        <v>1711</v>
      </c>
      <c r="M89" s="181">
        <v>6402</v>
      </c>
      <c r="N89" s="181">
        <v>3646</v>
      </c>
      <c r="O89" s="181">
        <v>1563</v>
      </c>
    </row>
    <row r="90" spans="1:15" s="34" customFormat="1" ht="15.75" customHeight="1" x14ac:dyDescent="0.25">
      <c r="A90" s="180" t="s">
        <v>201</v>
      </c>
      <c r="B90" s="179"/>
      <c r="C90" s="179">
        <v>15286</v>
      </c>
      <c r="D90" s="181"/>
      <c r="E90" s="181"/>
      <c r="F90" s="181"/>
      <c r="G90" s="181"/>
      <c r="H90" s="181"/>
      <c r="I90" s="181"/>
      <c r="J90" s="181">
        <v>7356</v>
      </c>
      <c r="K90" s="181">
        <v>3138</v>
      </c>
      <c r="L90" s="181">
        <v>3507</v>
      </c>
      <c r="M90" s="181">
        <v>7930</v>
      </c>
      <c r="N90" s="181">
        <v>3313</v>
      </c>
      <c r="O90" s="181">
        <v>3775</v>
      </c>
    </row>
    <row r="91" spans="1:15" s="34" customFormat="1" ht="15.75" customHeight="1" x14ac:dyDescent="0.25">
      <c r="A91" s="186" t="s">
        <v>202</v>
      </c>
      <c r="B91" s="179"/>
      <c r="C91" s="179">
        <v>487</v>
      </c>
      <c r="D91" s="181"/>
      <c r="E91" s="181"/>
      <c r="F91" s="181"/>
      <c r="G91" s="181"/>
      <c r="H91" s="181"/>
      <c r="I91" s="181"/>
      <c r="J91" s="181">
        <v>218</v>
      </c>
      <c r="K91" s="181">
        <v>65</v>
      </c>
      <c r="L91" s="181">
        <v>154</v>
      </c>
      <c r="M91" s="181">
        <v>269</v>
      </c>
      <c r="N91" s="181">
        <v>74</v>
      </c>
      <c r="O91" s="181">
        <v>177</v>
      </c>
    </row>
    <row r="92" spans="1:15" s="34" customFormat="1" ht="15.75" customHeight="1" x14ac:dyDescent="0.25">
      <c r="A92" s="187" t="s">
        <v>210</v>
      </c>
      <c r="B92" s="179">
        <v>60544</v>
      </c>
      <c r="C92" s="179">
        <v>60330</v>
      </c>
      <c r="D92" s="179">
        <v>15821</v>
      </c>
      <c r="E92" s="179">
        <v>7380</v>
      </c>
      <c r="F92" s="179">
        <v>6371</v>
      </c>
      <c r="G92" s="179">
        <v>14908</v>
      </c>
      <c r="H92" s="179">
        <v>7032</v>
      </c>
      <c r="I92" s="179">
        <v>5947</v>
      </c>
      <c r="J92" s="179">
        <v>14999</v>
      </c>
      <c r="K92" s="179">
        <v>7336</v>
      </c>
      <c r="L92" s="179">
        <v>5379</v>
      </c>
      <c r="M92" s="179">
        <v>14602</v>
      </c>
      <c r="N92" s="179">
        <v>7033</v>
      </c>
      <c r="O92" s="179">
        <v>5515</v>
      </c>
    </row>
    <row r="93" spans="1:15" s="34" customFormat="1" ht="15.75" customHeight="1" x14ac:dyDescent="0.25">
      <c r="A93" s="180" t="s">
        <v>22</v>
      </c>
      <c r="B93" s="179"/>
      <c r="C93" s="179">
        <v>26266</v>
      </c>
      <c r="D93" s="181">
        <v>6516</v>
      </c>
      <c r="E93" s="181">
        <v>3575</v>
      </c>
      <c r="F93" s="181">
        <v>1440</v>
      </c>
      <c r="G93" s="181">
        <v>6396</v>
      </c>
      <c r="H93" s="181">
        <v>3567</v>
      </c>
      <c r="I93" s="181">
        <v>1481</v>
      </c>
      <c r="J93" s="181">
        <v>6747</v>
      </c>
      <c r="K93" s="181">
        <v>3833</v>
      </c>
      <c r="L93" s="181">
        <v>1384</v>
      </c>
      <c r="M93" s="181">
        <v>6607</v>
      </c>
      <c r="N93" s="181">
        <v>3685</v>
      </c>
      <c r="O93" s="181">
        <v>1672</v>
      </c>
    </row>
    <row r="94" spans="1:15" s="34" customFormat="1" ht="15.75" customHeight="1" x14ac:dyDescent="0.25">
      <c r="A94" s="188" t="s">
        <v>201</v>
      </c>
      <c r="B94" s="179"/>
      <c r="C94" s="179">
        <v>32801</v>
      </c>
      <c r="D94" s="181">
        <v>8765</v>
      </c>
      <c r="E94" s="181">
        <v>3639</v>
      </c>
      <c r="F94" s="181">
        <v>4509</v>
      </c>
      <c r="G94" s="181">
        <v>8234</v>
      </c>
      <c r="H94" s="181">
        <v>3367</v>
      </c>
      <c r="I94" s="181">
        <v>4264</v>
      </c>
      <c r="J94" s="181">
        <v>8110</v>
      </c>
      <c r="K94" s="181">
        <v>3457</v>
      </c>
      <c r="L94" s="181">
        <v>3907</v>
      </c>
      <c r="M94" s="181">
        <v>7692</v>
      </c>
      <c r="N94" s="181">
        <v>3257</v>
      </c>
      <c r="O94" s="181">
        <v>3641</v>
      </c>
    </row>
    <row r="95" spans="1:15" s="34" customFormat="1" ht="15.75" customHeight="1" x14ac:dyDescent="0.25">
      <c r="A95" s="189" t="s">
        <v>202</v>
      </c>
      <c r="B95" s="179"/>
      <c r="C95" s="179">
        <v>1263</v>
      </c>
      <c r="D95" s="181">
        <v>540</v>
      </c>
      <c r="E95" s="181">
        <v>166</v>
      </c>
      <c r="F95" s="181">
        <v>422</v>
      </c>
      <c r="G95" s="181">
        <v>278</v>
      </c>
      <c r="H95" s="181">
        <v>98</v>
      </c>
      <c r="I95" s="181">
        <v>202</v>
      </c>
      <c r="J95" s="181">
        <v>142</v>
      </c>
      <c r="K95" s="181">
        <v>46</v>
      </c>
      <c r="L95" s="181">
        <v>88</v>
      </c>
      <c r="M95" s="181">
        <v>303</v>
      </c>
      <c r="N95" s="181">
        <v>91</v>
      </c>
      <c r="O95" s="181">
        <v>202</v>
      </c>
    </row>
    <row r="96" spans="1:15" s="34" customFormat="1" ht="15.75" customHeight="1" x14ac:dyDescent="0.25">
      <c r="A96" s="190" t="s">
        <v>211</v>
      </c>
      <c r="B96" s="179">
        <v>60544</v>
      </c>
      <c r="C96" s="179">
        <v>60473</v>
      </c>
      <c r="D96" s="181">
        <v>15887</v>
      </c>
      <c r="E96" s="181">
        <v>7406</v>
      </c>
      <c r="F96" s="181">
        <v>6403</v>
      </c>
      <c r="G96" s="181">
        <v>14962</v>
      </c>
      <c r="H96" s="181">
        <v>7052</v>
      </c>
      <c r="I96" s="181">
        <v>5964</v>
      </c>
      <c r="J96" s="181">
        <v>15022</v>
      </c>
      <c r="K96" s="181">
        <v>7346</v>
      </c>
      <c r="L96" s="181">
        <v>5381</v>
      </c>
      <c r="M96" s="181">
        <v>14602</v>
      </c>
      <c r="N96" s="181">
        <v>7033</v>
      </c>
      <c r="O96" s="181">
        <v>5515</v>
      </c>
    </row>
    <row r="97" spans="1:15" s="34" customFormat="1" ht="15.75" customHeight="1" x14ac:dyDescent="0.25">
      <c r="A97" s="180" t="s">
        <v>22</v>
      </c>
      <c r="B97" s="179"/>
      <c r="C97" s="179">
        <v>24629</v>
      </c>
      <c r="D97" s="181">
        <v>6496</v>
      </c>
      <c r="E97" s="181">
        <v>3627</v>
      </c>
      <c r="F97" s="181">
        <v>1449</v>
      </c>
      <c r="G97" s="181">
        <v>6279</v>
      </c>
      <c r="H97" s="181">
        <v>3566</v>
      </c>
      <c r="I97" s="181">
        <v>1460</v>
      </c>
      <c r="J97" s="181">
        <v>6274</v>
      </c>
      <c r="K97" s="181">
        <v>3717</v>
      </c>
      <c r="L97" s="181">
        <v>1334</v>
      </c>
      <c r="M97" s="181">
        <v>5580</v>
      </c>
      <c r="N97" s="181">
        <v>3380</v>
      </c>
      <c r="O97" s="181">
        <v>1313</v>
      </c>
    </row>
    <row r="98" spans="1:15" s="34" customFormat="1" ht="15.75" customHeight="1" x14ac:dyDescent="0.25">
      <c r="A98" s="180" t="s">
        <v>201</v>
      </c>
      <c r="B98" s="179"/>
      <c r="C98" s="179">
        <v>35155</v>
      </c>
      <c r="D98" s="181">
        <v>9066</v>
      </c>
      <c r="E98" s="181">
        <v>3686</v>
      </c>
      <c r="F98" s="181">
        <v>4720</v>
      </c>
      <c r="G98" s="181">
        <v>8485</v>
      </c>
      <c r="H98" s="181">
        <v>3418</v>
      </c>
      <c r="I98" s="181">
        <v>4369</v>
      </c>
      <c r="J98" s="181">
        <v>8643</v>
      </c>
      <c r="K98" s="181">
        <v>3594</v>
      </c>
      <c r="L98" s="181">
        <v>3980</v>
      </c>
      <c r="M98" s="181">
        <v>8961</v>
      </c>
      <c r="N98" s="181">
        <v>3635</v>
      </c>
      <c r="O98" s="181">
        <v>4171</v>
      </c>
    </row>
    <row r="99" spans="1:15" s="34" customFormat="1" ht="15.75" customHeight="1" x14ac:dyDescent="0.25">
      <c r="A99" s="180" t="s">
        <v>202</v>
      </c>
      <c r="B99" s="179"/>
      <c r="C99" s="179">
        <v>689</v>
      </c>
      <c r="D99" s="181">
        <v>325</v>
      </c>
      <c r="E99" s="181">
        <v>93</v>
      </c>
      <c r="F99" s="181">
        <v>234</v>
      </c>
      <c r="G99" s="181">
        <v>198</v>
      </c>
      <c r="H99" s="181">
        <v>68</v>
      </c>
      <c r="I99" s="181">
        <v>135</v>
      </c>
      <c r="J99" s="181">
        <v>105</v>
      </c>
      <c r="K99" s="181">
        <v>35</v>
      </c>
      <c r="L99" s="181">
        <v>67</v>
      </c>
      <c r="M99" s="181">
        <v>61</v>
      </c>
      <c r="N99" s="181">
        <v>18</v>
      </c>
      <c r="O99" s="181">
        <v>31</v>
      </c>
    </row>
    <row r="100" spans="1:15" s="34" customFormat="1" ht="15.75" customHeight="1" x14ac:dyDescent="0.25">
      <c r="A100" s="185" t="s">
        <v>212</v>
      </c>
      <c r="B100" s="179">
        <v>60544</v>
      </c>
      <c r="C100" s="179">
        <v>60447</v>
      </c>
      <c r="D100" s="181">
        <v>15887</v>
      </c>
      <c r="E100" s="181">
        <v>7405</v>
      </c>
      <c r="F100" s="181">
        <v>6403</v>
      </c>
      <c r="G100" s="181">
        <v>14937</v>
      </c>
      <c r="H100" s="181">
        <v>7038</v>
      </c>
      <c r="I100" s="181">
        <v>5950</v>
      </c>
      <c r="J100" s="181">
        <v>15021</v>
      </c>
      <c r="K100" s="181">
        <v>7345</v>
      </c>
      <c r="L100" s="181">
        <v>5381</v>
      </c>
      <c r="M100" s="181">
        <v>14602</v>
      </c>
      <c r="N100" s="181">
        <v>7033</v>
      </c>
      <c r="O100" s="181">
        <v>5515</v>
      </c>
    </row>
    <row r="101" spans="1:15" s="34" customFormat="1" ht="15.75" customHeight="1" x14ac:dyDescent="0.25">
      <c r="A101" s="180" t="s">
        <v>22</v>
      </c>
      <c r="B101" s="179"/>
      <c r="C101" s="179">
        <v>26131</v>
      </c>
      <c r="D101" s="181">
        <v>6597</v>
      </c>
      <c r="E101" s="181">
        <v>3580</v>
      </c>
      <c r="F101" s="181">
        <v>1480</v>
      </c>
      <c r="G101" s="181">
        <v>6647</v>
      </c>
      <c r="H101" s="181">
        <v>3641</v>
      </c>
      <c r="I101" s="181">
        <v>1601</v>
      </c>
      <c r="J101" s="181">
        <v>6805</v>
      </c>
      <c r="K101" s="181">
        <v>3856</v>
      </c>
      <c r="L101" s="181">
        <v>1431</v>
      </c>
      <c r="M101" s="181">
        <v>6082</v>
      </c>
      <c r="N101" s="181">
        <v>3469</v>
      </c>
      <c r="O101" s="181">
        <v>1477</v>
      </c>
    </row>
    <row r="102" spans="1:15" s="34" customFormat="1" ht="15.75" customHeight="1" x14ac:dyDescent="0.25">
      <c r="A102" s="180" t="s">
        <v>201</v>
      </c>
      <c r="B102" s="179"/>
      <c r="C102" s="179">
        <v>33808</v>
      </c>
      <c r="D102" s="181">
        <v>9036</v>
      </c>
      <c r="E102" s="181">
        <v>3747</v>
      </c>
      <c r="F102" s="181">
        <v>4739</v>
      </c>
      <c r="G102" s="181">
        <v>8151</v>
      </c>
      <c r="H102" s="181">
        <v>3349</v>
      </c>
      <c r="I102" s="181">
        <v>4252</v>
      </c>
      <c r="J102" s="181">
        <v>8143</v>
      </c>
      <c r="K102" s="181">
        <v>3464</v>
      </c>
      <c r="L102" s="181">
        <v>3903</v>
      </c>
      <c r="M102" s="181">
        <v>8478</v>
      </c>
      <c r="N102" s="181">
        <v>3549</v>
      </c>
      <c r="O102" s="181">
        <v>4018</v>
      </c>
    </row>
    <row r="103" spans="1:15" s="34" customFormat="1" ht="15.75" customHeight="1" x14ac:dyDescent="0.25">
      <c r="A103" s="184" t="s">
        <v>202</v>
      </c>
      <c r="B103" s="179"/>
      <c r="C103" s="179">
        <v>508</v>
      </c>
      <c r="D103" s="181">
        <v>254</v>
      </c>
      <c r="E103" s="181">
        <v>78</v>
      </c>
      <c r="F103" s="181">
        <v>184</v>
      </c>
      <c r="G103" s="181">
        <v>139</v>
      </c>
      <c r="H103" s="181">
        <v>48</v>
      </c>
      <c r="I103" s="181">
        <v>97</v>
      </c>
      <c r="J103" s="181">
        <v>73</v>
      </c>
      <c r="K103" s="181">
        <v>25</v>
      </c>
      <c r="L103" s="181">
        <v>47</v>
      </c>
      <c r="M103" s="181">
        <v>42</v>
      </c>
      <c r="N103" s="181">
        <v>15</v>
      </c>
      <c r="O103" s="181">
        <v>20</v>
      </c>
    </row>
    <row r="104" spans="1:15" s="34" customFormat="1" ht="15.75" customHeight="1" x14ac:dyDescent="0.25">
      <c r="A104" s="185" t="s">
        <v>213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</row>
    <row r="105" spans="1:15" s="34" customFormat="1" ht="15.75" customHeight="1" x14ac:dyDescent="0.25">
      <c r="A105" s="190" t="s">
        <v>214</v>
      </c>
      <c r="B105" s="179">
        <v>60544</v>
      </c>
      <c r="C105" s="179">
        <v>60472</v>
      </c>
      <c r="D105" s="179">
        <v>15888</v>
      </c>
      <c r="E105" s="179">
        <v>7406</v>
      </c>
      <c r="F105" s="179">
        <v>6403</v>
      </c>
      <c r="G105" s="179">
        <v>14962</v>
      </c>
      <c r="H105" s="179">
        <v>7052</v>
      </c>
      <c r="I105" s="179">
        <v>5964</v>
      </c>
      <c r="J105" s="179">
        <v>15020</v>
      </c>
      <c r="K105" s="179">
        <v>7345</v>
      </c>
      <c r="L105" s="179">
        <v>5381</v>
      </c>
      <c r="M105" s="179">
        <v>14602</v>
      </c>
      <c r="N105" s="179">
        <v>7033</v>
      </c>
      <c r="O105" s="179">
        <v>5515</v>
      </c>
    </row>
    <row r="106" spans="1:15" s="34" customFormat="1" ht="15.75" customHeight="1" x14ac:dyDescent="0.25">
      <c r="A106" s="180" t="s">
        <v>22</v>
      </c>
      <c r="B106" s="179"/>
      <c r="C106" s="179">
        <v>34886</v>
      </c>
      <c r="D106" s="179">
        <v>8870</v>
      </c>
      <c r="E106" s="179">
        <v>4593</v>
      </c>
      <c r="F106" s="179">
        <v>2337</v>
      </c>
      <c r="G106" s="179">
        <v>8787</v>
      </c>
      <c r="H106" s="179">
        <v>4575</v>
      </c>
      <c r="I106" s="179">
        <v>2410</v>
      </c>
      <c r="J106" s="179">
        <v>8894</v>
      </c>
      <c r="K106" s="179">
        <v>4851</v>
      </c>
      <c r="L106" s="179">
        <v>2081</v>
      </c>
      <c r="M106" s="179">
        <v>8335</v>
      </c>
      <c r="N106" s="179">
        <v>4516</v>
      </c>
      <c r="O106" s="179">
        <v>2218</v>
      </c>
    </row>
    <row r="107" spans="1:15" s="34" customFormat="1" ht="15.75" customHeight="1" x14ac:dyDescent="0.25">
      <c r="A107" s="180" t="s">
        <v>201</v>
      </c>
      <c r="B107" s="179"/>
      <c r="C107" s="179">
        <v>25459</v>
      </c>
      <c r="D107" s="179">
        <v>6930</v>
      </c>
      <c r="E107" s="179">
        <v>2789</v>
      </c>
      <c r="F107" s="179">
        <v>3996</v>
      </c>
      <c r="G107" s="179">
        <v>6166</v>
      </c>
      <c r="H107" s="179">
        <v>2473</v>
      </c>
      <c r="I107" s="179">
        <v>3547</v>
      </c>
      <c r="J107" s="179">
        <v>6106</v>
      </c>
      <c r="K107" s="179">
        <v>2488</v>
      </c>
      <c r="L107" s="179">
        <v>3289</v>
      </c>
      <c r="M107" s="179">
        <v>6257</v>
      </c>
      <c r="N107" s="179">
        <v>2514</v>
      </c>
      <c r="O107" s="179">
        <v>3290</v>
      </c>
    </row>
    <row r="108" spans="1:15" s="34" customFormat="1" ht="15.75" customHeight="1" x14ac:dyDescent="0.25">
      <c r="A108" s="183" t="s">
        <v>202</v>
      </c>
      <c r="B108" s="179"/>
      <c r="C108" s="179">
        <v>127</v>
      </c>
      <c r="D108" s="179">
        <v>88</v>
      </c>
      <c r="E108" s="179">
        <v>24</v>
      </c>
      <c r="F108" s="179">
        <v>70</v>
      </c>
      <c r="G108" s="179">
        <v>9</v>
      </c>
      <c r="H108" s="179">
        <v>4</v>
      </c>
      <c r="I108" s="179">
        <v>7</v>
      </c>
      <c r="J108" s="179">
        <v>20</v>
      </c>
      <c r="K108" s="179">
        <v>6</v>
      </c>
      <c r="L108" s="179">
        <v>11</v>
      </c>
      <c r="M108" s="179">
        <v>10</v>
      </c>
      <c r="N108" s="179">
        <v>3</v>
      </c>
      <c r="O108" s="179">
        <v>7</v>
      </c>
    </row>
    <row r="109" spans="1:15" s="34" customFormat="1" ht="15.75" customHeight="1" x14ac:dyDescent="0.25">
      <c r="A109" s="190" t="s">
        <v>215</v>
      </c>
      <c r="B109" s="179">
        <v>60544</v>
      </c>
      <c r="C109" s="179">
        <v>60472</v>
      </c>
      <c r="D109" s="181">
        <v>15888</v>
      </c>
      <c r="E109" s="181">
        <v>7406</v>
      </c>
      <c r="F109" s="181">
        <v>6403</v>
      </c>
      <c r="G109" s="181">
        <v>14962</v>
      </c>
      <c r="H109" s="181">
        <v>7052</v>
      </c>
      <c r="I109" s="181">
        <v>5964</v>
      </c>
      <c r="J109" s="181">
        <v>15020</v>
      </c>
      <c r="K109" s="181">
        <v>7345</v>
      </c>
      <c r="L109" s="181">
        <v>5381</v>
      </c>
      <c r="M109" s="181">
        <v>14602</v>
      </c>
      <c r="N109" s="181">
        <v>7033</v>
      </c>
      <c r="O109" s="181">
        <v>5515</v>
      </c>
    </row>
    <row r="110" spans="1:15" s="34" customFormat="1" ht="15.75" customHeight="1" x14ac:dyDescent="0.25">
      <c r="A110" s="180" t="s">
        <v>22</v>
      </c>
      <c r="B110" s="179"/>
      <c r="C110" s="179">
        <v>33953</v>
      </c>
      <c r="D110" s="181">
        <v>8599</v>
      </c>
      <c r="E110" s="181">
        <v>4496</v>
      </c>
      <c r="F110" s="181">
        <v>2255</v>
      </c>
      <c r="G110" s="181">
        <v>8582</v>
      </c>
      <c r="H110" s="181">
        <v>4506</v>
      </c>
      <c r="I110" s="181">
        <v>2383</v>
      </c>
      <c r="J110" s="181">
        <v>8665</v>
      </c>
      <c r="K110" s="181">
        <v>4755</v>
      </c>
      <c r="L110" s="181">
        <v>1971</v>
      </c>
      <c r="M110" s="181">
        <v>8107</v>
      </c>
      <c r="N110" s="181">
        <v>4466</v>
      </c>
      <c r="O110" s="181">
        <v>2060</v>
      </c>
    </row>
    <row r="111" spans="1:15" s="34" customFormat="1" ht="15.75" customHeight="1" x14ac:dyDescent="0.25">
      <c r="A111" s="180" t="s">
        <v>201</v>
      </c>
      <c r="B111" s="179"/>
      <c r="C111" s="179">
        <v>26394</v>
      </c>
      <c r="D111" s="181">
        <v>7207</v>
      </c>
      <c r="E111" s="181">
        <v>2888</v>
      </c>
      <c r="F111" s="181">
        <v>4084</v>
      </c>
      <c r="G111" s="181">
        <v>6364</v>
      </c>
      <c r="H111" s="181">
        <v>2540</v>
      </c>
      <c r="I111" s="181">
        <v>3567</v>
      </c>
      <c r="J111" s="181">
        <v>6337</v>
      </c>
      <c r="K111" s="181">
        <v>2586</v>
      </c>
      <c r="L111" s="181">
        <v>3400</v>
      </c>
      <c r="M111" s="181">
        <v>6486</v>
      </c>
      <c r="N111" s="181">
        <v>2565</v>
      </c>
      <c r="O111" s="181">
        <v>3451</v>
      </c>
    </row>
    <row r="112" spans="1:15" s="34" customFormat="1" ht="15.75" customHeight="1" x14ac:dyDescent="0.25">
      <c r="A112" s="183" t="s">
        <v>202</v>
      </c>
      <c r="B112" s="179"/>
      <c r="C112" s="179">
        <v>125</v>
      </c>
      <c r="D112" s="181">
        <v>82</v>
      </c>
      <c r="E112" s="181">
        <v>22</v>
      </c>
      <c r="F112" s="181">
        <v>64</v>
      </c>
      <c r="G112" s="181">
        <v>16</v>
      </c>
      <c r="H112" s="181">
        <v>6</v>
      </c>
      <c r="I112" s="181">
        <v>14</v>
      </c>
      <c r="J112" s="181">
        <v>18</v>
      </c>
      <c r="K112" s="181">
        <v>4</v>
      </c>
      <c r="L112" s="181">
        <v>10</v>
      </c>
      <c r="M112" s="181">
        <v>9</v>
      </c>
      <c r="N112" s="181">
        <v>2</v>
      </c>
      <c r="O112" s="181">
        <v>4</v>
      </c>
    </row>
    <row r="113" spans="1:15" s="34" customFormat="1" ht="15.75" customHeight="1" x14ac:dyDescent="0.25">
      <c r="A113" s="190" t="s">
        <v>216</v>
      </c>
      <c r="B113" s="179">
        <v>60544</v>
      </c>
      <c r="C113" s="179">
        <v>60470</v>
      </c>
      <c r="D113" s="181">
        <v>15887</v>
      </c>
      <c r="E113" s="181">
        <v>7406</v>
      </c>
      <c r="F113" s="181">
        <v>6403</v>
      </c>
      <c r="G113" s="181">
        <v>14961</v>
      </c>
      <c r="H113" s="181">
        <v>7051</v>
      </c>
      <c r="I113" s="181">
        <v>5963</v>
      </c>
      <c r="J113" s="181">
        <v>15020</v>
      </c>
      <c r="K113" s="181">
        <v>7345</v>
      </c>
      <c r="L113" s="181">
        <v>5381</v>
      </c>
      <c r="M113" s="181">
        <v>14602</v>
      </c>
      <c r="N113" s="181">
        <v>7033</v>
      </c>
      <c r="O113" s="181">
        <v>5515</v>
      </c>
    </row>
    <row r="114" spans="1:15" s="34" customFormat="1" ht="15.75" customHeight="1" x14ac:dyDescent="0.25">
      <c r="A114" s="180" t="s">
        <v>22</v>
      </c>
      <c r="B114" s="179"/>
      <c r="C114" s="179">
        <v>29778</v>
      </c>
      <c r="D114" s="181">
        <v>7675</v>
      </c>
      <c r="E114" s="181">
        <v>4131</v>
      </c>
      <c r="F114" s="181">
        <v>1933</v>
      </c>
      <c r="G114" s="181">
        <v>7523</v>
      </c>
      <c r="H114" s="181">
        <v>4096</v>
      </c>
      <c r="I114" s="181">
        <v>2003</v>
      </c>
      <c r="J114" s="181">
        <v>7676</v>
      </c>
      <c r="K114" s="181">
        <v>4343</v>
      </c>
      <c r="L114" s="181">
        <v>1721</v>
      </c>
      <c r="M114" s="181">
        <v>6904</v>
      </c>
      <c r="N114" s="181">
        <v>3980</v>
      </c>
      <c r="O114" s="181">
        <v>1703</v>
      </c>
    </row>
    <row r="115" spans="1:15" s="34" customFormat="1" ht="15.75" customHeight="1" x14ac:dyDescent="0.25">
      <c r="A115" s="180" t="s">
        <v>201</v>
      </c>
      <c r="B115" s="179"/>
      <c r="C115" s="179">
        <v>29866</v>
      </c>
      <c r="D115" s="181">
        <v>7811</v>
      </c>
      <c r="E115" s="181">
        <v>3154</v>
      </c>
      <c r="F115" s="181">
        <v>4183</v>
      </c>
      <c r="G115" s="181">
        <v>7307</v>
      </c>
      <c r="H115" s="181">
        <v>2911</v>
      </c>
      <c r="I115" s="181">
        <v>3879</v>
      </c>
      <c r="J115" s="181">
        <v>7205</v>
      </c>
      <c r="K115" s="181">
        <v>2971</v>
      </c>
      <c r="L115" s="181">
        <v>3585</v>
      </c>
      <c r="M115" s="181">
        <v>7543</v>
      </c>
      <c r="N115" s="181">
        <v>3011</v>
      </c>
      <c r="O115" s="181">
        <v>3722</v>
      </c>
    </row>
    <row r="116" spans="1:15" s="34" customFormat="1" ht="15.75" customHeight="1" x14ac:dyDescent="0.25">
      <c r="A116" s="189" t="s">
        <v>202</v>
      </c>
      <c r="B116" s="179"/>
      <c r="C116" s="179">
        <v>826</v>
      </c>
      <c r="D116" s="181">
        <v>401</v>
      </c>
      <c r="E116" s="181">
        <v>121</v>
      </c>
      <c r="F116" s="181">
        <v>287</v>
      </c>
      <c r="G116" s="181">
        <v>131</v>
      </c>
      <c r="H116" s="181">
        <v>44</v>
      </c>
      <c r="I116" s="181">
        <v>81</v>
      </c>
      <c r="J116" s="181">
        <v>139</v>
      </c>
      <c r="K116" s="181">
        <v>31</v>
      </c>
      <c r="L116" s="181">
        <v>75</v>
      </c>
      <c r="M116" s="181">
        <v>155</v>
      </c>
      <c r="N116" s="181">
        <v>42</v>
      </c>
      <c r="O116" s="181">
        <v>90</v>
      </c>
    </row>
    <row r="117" spans="1:15" s="34" customFormat="1" ht="15.75" customHeight="1" x14ac:dyDescent="0.25">
      <c r="A117" s="190" t="s">
        <v>217</v>
      </c>
      <c r="B117" s="179">
        <v>60544</v>
      </c>
      <c r="C117" s="179">
        <v>60470</v>
      </c>
      <c r="D117" s="181">
        <v>15888</v>
      </c>
      <c r="E117" s="181">
        <v>7406</v>
      </c>
      <c r="F117" s="181">
        <v>6403</v>
      </c>
      <c r="G117" s="181">
        <v>14961</v>
      </c>
      <c r="H117" s="181">
        <v>7052</v>
      </c>
      <c r="I117" s="181">
        <v>5963</v>
      </c>
      <c r="J117" s="181">
        <v>15019</v>
      </c>
      <c r="K117" s="181">
        <v>7345</v>
      </c>
      <c r="L117" s="181">
        <v>5381</v>
      </c>
      <c r="M117" s="181">
        <v>14602</v>
      </c>
      <c r="N117" s="181">
        <v>7033</v>
      </c>
      <c r="O117" s="181">
        <v>5515</v>
      </c>
    </row>
    <row r="118" spans="1:15" s="34" customFormat="1" ht="15.75" customHeight="1" x14ac:dyDescent="0.25">
      <c r="A118" s="180" t="s">
        <v>22</v>
      </c>
      <c r="B118" s="179"/>
      <c r="C118" s="179">
        <v>32517</v>
      </c>
      <c r="D118" s="181">
        <v>8208</v>
      </c>
      <c r="E118" s="181">
        <v>4342</v>
      </c>
      <c r="F118" s="181">
        <v>2062</v>
      </c>
      <c r="G118" s="181">
        <v>8123</v>
      </c>
      <c r="H118" s="181">
        <v>4324</v>
      </c>
      <c r="I118" s="181">
        <v>2214</v>
      </c>
      <c r="J118" s="181">
        <v>8401</v>
      </c>
      <c r="K118" s="181">
        <v>4643</v>
      </c>
      <c r="L118" s="181">
        <v>1867</v>
      </c>
      <c r="M118" s="181">
        <v>7785</v>
      </c>
      <c r="N118" s="181">
        <v>4327</v>
      </c>
      <c r="O118" s="181">
        <v>2003</v>
      </c>
    </row>
    <row r="119" spans="1:15" s="34" customFormat="1" ht="15.75" customHeight="1" x14ac:dyDescent="0.25">
      <c r="A119" s="180" t="s">
        <v>201</v>
      </c>
      <c r="B119" s="179"/>
      <c r="C119" s="179">
        <v>27786</v>
      </c>
      <c r="D119" s="181">
        <v>7577</v>
      </c>
      <c r="E119" s="181">
        <v>3037</v>
      </c>
      <c r="F119" s="181">
        <v>4267</v>
      </c>
      <c r="G119" s="181">
        <v>6812</v>
      </c>
      <c r="H119" s="181">
        <v>2717</v>
      </c>
      <c r="I119" s="181">
        <v>3728</v>
      </c>
      <c r="J119" s="181">
        <v>6599</v>
      </c>
      <c r="K119" s="181">
        <v>2697</v>
      </c>
      <c r="L119" s="181">
        <v>3503</v>
      </c>
      <c r="M119" s="181">
        <v>6798</v>
      </c>
      <c r="N119" s="181">
        <v>2703</v>
      </c>
      <c r="O119" s="181">
        <v>3502</v>
      </c>
    </row>
    <row r="120" spans="1:15" s="34" customFormat="1" ht="15.75" customHeight="1" x14ac:dyDescent="0.25">
      <c r="A120" s="183" t="s">
        <v>202</v>
      </c>
      <c r="B120" s="179"/>
      <c r="C120" s="179">
        <v>167</v>
      </c>
      <c r="D120" s="181">
        <v>103</v>
      </c>
      <c r="E120" s="181">
        <v>27</v>
      </c>
      <c r="F120" s="181">
        <v>74</v>
      </c>
      <c r="G120" s="181">
        <v>26</v>
      </c>
      <c r="H120" s="181">
        <v>11</v>
      </c>
      <c r="I120" s="181">
        <v>21</v>
      </c>
      <c r="J120" s="181">
        <v>19</v>
      </c>
      <c r="K120" s="181">
        <v>5</v>
      </c>
      <c r="L120" s="181">
        <v>11</v>
      </c>
      <c r="M120" s="181">
        <v>19</v>
      </c>
      <c r="N120" s="181">
        <v>3</v>
      </c>
      <c r="O120" s="181">
        <v>10</v>
      </c>
    </row>
    <row r="121" spans="1:15" s="34" customFormat="1" ht="15.75" customHeight="1" x14ac:dyDescent="0.25">
      <c r="A121" s="190" t="s">
        <v>218</v>
      </c>
      <c r="B121" s="179">
        <v>60544</v>
      </c>
      <c r="C121" s="179">
        <v>60439</v>
      </c>
      <c r="D121" s="181">
        <v>15885</v>
      </c>
      <c r="E121" s="181">
        <v>7405</v>
      </c>
      <c r="F121" s="181">
        <v>6401</v>
      </c>
      <c r="G121" s="181">
        <v>14961</v>
      </c>
      <c r="H121" s="181">
        <v>7052</v>
      </c>
      <c r="I121" s="181">
        <v>5963</v>
      </c>
      <c r="J121" s="181">
        <v>15017</v>
      </c>
      <c r="K121" s="181">
        <v>7344</v>
      </c>
      <c r="L121" s="181">
        <v>5380</v>
      </c>
      <c r="M121" s="181">
        <v>14576</v>
      </c>
      <c r="N121" s="181">
        <v>7020</v>
      </c>
      <c r="O121" s="181">
        <v>5503</v>
      </c>
    </row>
    <row r="122" spans="1:15" s="34" customFormat="1" ht="15.75" customHeight="1" x14ac:dyDescent="0.25">
      <c r="A122" s="180" t="s">
        <v>22</v>
      </c>
      <c r="B122" s="179"/>
      <c r="C122" s="179">
        <v>30498</v>
      </c>
      <c r="D122" s="181">
        <v>7756</v>
      </c>
      <c r="E122" s="181">
        <v>4160</v>
      </c>
      <c r="F122" s="181">
        <v>1964</v>
      </c>
      <c r="G122" s="181">
        <v>7697</v>
      </c>
      <c r="H122" s="181">
        <v>4164</v>
      </c>
      <c r="I122" s="181">
        <v>2093</v>
      </c>
      <c r="J122" s="181">
        <v>7937</v>
      </c>
      <c r="K122" s="181">
        <v>4437</v>
      </c>
      <c r="L122" s="181">
        <v>1774</v>
      </c>
      <c r="M122" s="181">
        <v>7108</v>
      </c>
      <c r="N122" s="181">
        <v>4045</v>
      </c>
      <c r="O122" s="181">
        <v>1768</v>
      </c>
    </row>
    <row r="123" spans="1:15" ht="15.75" x14ac:dyDescent="0.25">
      <c r="A123" s="180" t="s">
        <v>201</v>
      </c>
      <c r="B123" s="179"/>
      <c r="C123" s="179">
        <v>29543</v>
      </c>
      <c r="D123" s="181">
        <v>7905</v>
      </c>
      <c r="E123" s="181">
        <v>3186</v>
      </c>
      <c r="F123" s="181">
        <v>4279</v>
      </c>
      <c r="G123" s="181">
        <v>7204</v>
      </c>
      <c r="H123" s="181">
        <v>2863</v>
      </c>
      <c r="I123" s="181">
        <v>3831</v>
      </c>
      <c r="J123" s="181">
        <v>7028</v>
      </c>
      <c r="K123" s="181">
        <v>2892</v>
      </c>
      <c r="L123" s="181">
        <v>3571</v>
      </c>
      <c r="M123" s="181">
        <v>7406</v>
      </c>
      <c r="N123" s="181">
        <v>2958</v>
      </c>
      <c r="O123" s="181">
        <v>3698</v>
      </c>
    </row>
    <row r="124" spans="1:15" ht="15.75" x14ac:dyDescent="0.25">
      <c r="A124" s="184" t="s">
        <v>202</v>
      </c>
      <c r="B124" s="179"/>
      <c r="C124" s="179">
        <v>398</v>
      </c>
      <c r="D124" s="181">
        <v>224</v>
      </c>
      <c r="E124" s="181">
        <v>59</v>
      </c>
      <c r="F124" s="181">
        <v>158</v>
      </c>
      <c r="G124" s="181">
        <v>60</v>
      </c>
      <c r="H124" s="181">
        <v>25</v>
      </c>
      <c r="I124" s="181">
        <v>39</v>
      </c>
      <c r="J124" s="181">
        <v>52</v>
      </c>
      <c r="K124" s="181">
        <v>15</v>
      </c>
      <c r="L124" s="181">
        <v>35</v>
      </c>
      <c r="M124" s="181">
        <v>62</v>
      </c>
      <c r="N124" s="181">
        <v>17</v>
      </c>
      <c r="O124" s="181">
        <v>37</v>
      </c>
    </row>
    <row r="125" spans="1:15" ht="15.75" x14ac:dyDescent="0.25">
      <c r="A125" s="178" t="s">
        <v>219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</row>
    <row r="126" spans="1:15" ht="15.75" x14ac:dyDescent="0.25">
      <c r="A126" s="180" t="s">
        <v>220</v>
      </c>
      <c r="B126" s="179"/>
      <c r="C126" s="179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</row>
    <row r="127" spans="1:15" ht="15.75" x14ac:dyDescent="0.25">
      <c r="A127" s="180" t="s">
        <v>221</v>
      </c>
      <c r="B127" s="179"/>
      <c r="C127" s="179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</row>
    <row r="128" spans="1:15" ht="15.75" x14ac:dyDescent="0.25">
      <c r="A128" s="191" t="s">
        <v>222</v>
      </c>
      <c r="B128" s="179"/>
      <c r="C128" s="179">
        <v>31</v>
      </c>
      <c r="D128" s="179">
        <v>23</v>
      </c>
      <c r="E128" s="179">
        <v>11</v>
      </c>
      <c r="F128" s="181">
        <v>20</v>
      </c>
      <c r="G128" s="179">
        <v>2</v>
      </c>
      <c r="H128" s="179"/>
      <c r="I128" s="181">
        <v>1</v>
      </c>
      <c r="J128" s="179">
        <v>5</v>
      </c>
      <c r="K128" s="179">
        <v>5</v>
      </c>
      <c r="L128" s="181">
        <v>2</v>
      </c>
      <c r="M128" s="179">
        <v>1</v>
      </c>
      <c r="N128" s="179">
        <v>1</v>
      </c>
      <c r="O128" s="181"/>
    </row>
    <row r="129" spans="1:15" ht="15.75" x14ac:dyDescent="0.25">
      <c r="A129" s="191" t="s">
        <v>223</v>
      </c>
      <c r="B129" s="179"/>
      <c r="C129" s="179">
        <v>210</v>
      </c>
      <c r="D129" s="181">
        <v>70</v>
      </c>
      <c r="E129" s="181">
        <v>20</v>
      </c>
      <c r="F129" s="181">
        <v>27</v>
      </c>
      <c r="G129" s="181">
        <v>45</v>
      </c>
      <c r="H129" s="181">
        <v>14</v>
      </c>
      <c r="I129" s="181">
        <v>10</v>
      </c>
      <c r="J129" s="181">
        <v>50</v>
      </c>
      <c r="K129" s="181">
        <v>16</v>
      </c>
      <c r="L129" s="181">
        <v>16</v>
      </c>
      <c r="M129" s="181">
        <v>45</v>
      </c>
      <c r="N129" s="181">
        <v>18</v>
      </c>
      <c r="O129" s="181">
        <v>17</v>
      </c>
    </row>
    <row r="130" spans="1:15" ht="15.75" x14ac:dyDescent="0.25">
      <c r="A130" s="192" t="s">
        <v>224</v>
      </c>
      <c r="B130" s="179"/>
      <c r="C130" s="179">
        <v>10</v>
      </c>
      <c r="D130" s="179">
        <v>2</v>
      </c>
      <c r="E130" s="179">
        <v>2</v>
      </c>
      <c r="F130" s="179">
        <v>2</v>
      </c>
      <c r="G130" s="179">
        <v>3</v>
      </c>
      <c r="H130" s="179">
        <v>2</v>
      </c>
      <c r="I130" s="179">
        <v>3</v>
      </c>
      <c r="J130" s="179">
        <v>3</v>
      </c>
      <c r="K130" s="179">
        <v>2</v>
      </c>
      <c r="L130" s="179">
        <v>3</v>
      </c>
      <c r="M130" s="179">
        <v>2</v>
      </c>
      <c r="N130" s="179">
        <v>1</v>
      </c>
      <c r="O130" s="179">
        <v>2</v>
      </c>
    </row>
    <row r="131" spans="1:15" ht="15.75" x14ac:dyDescent="0.25">
      <c r="A131" s="180" t="s">
        <v>225</v>
      </c>
      <c r="B131" s="179"/>
      <c r="C131" s="179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</row>
    <row r="132" spans="1:15" ht="15.75" x14ac:dyDescent="0.25">
      <c r="A132" s="180" t="s">
        <v>226</v>
      </c>
      <c r="B132" s="179"/>
      <c r="C132" s="179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</row>
    <row r="133" spans="1:15" ht="15.75" x14ac:dyDescent="0.25">
      <c r="A133" s="180" t="s">
        <v>227</v>
      </c>
      <c r="B133" s="179"/>
      <c r="C133" s="179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</row>
    <row r="134" spans="1:15" ht="15.75" x14ac:dyDescent="0.25">
      <c r="A134" s="180" t="s">
        <v>228</v>
      </c>
      <c r="B134" s="179"/>
      <c r="C134" s="179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</row>
    <row r="135" spans="1:15" ht="15.75" x14ac:dyDescent="0.25">
      <c r="A135" s="183" t="s">
        <v>229</v>
      </c>
      <c r="B135" s="179"/>
      <c r="C135" s="179">
        <v>10</v>
      </c>
      <c r="D135" s="181">
        <v>2</v>
      </c>
      <c r="E135" s="181">
        <v>2</v>
      </c>
      <c r="F135" s="181">
        <v>2</v>
      </c>
      <c r="G135" s="181">
        <v>3</v>
      </c>
      <c r="H135" s="181">
        <v>2</v>
      </c>
      <c r="I135" s="181">
        <v>3</v>
      </c>
      <c r="J135" s="181">
        <v>3</v>
      </c>
      <c r="K135" s="181">
        <v>2</v>
      </c>
      <c r="L135" s="181">
        <v>3</v>
      </c>
      <c r="M135" s="181">
        <v>2</v>
      </c>
      <c r="N135" s="181">
        <v>1</v>
      </c>
      <c r="O135" s="181">
        <v>2</v>
      </c>
    </row>
  </sheetData>
  <mergeCells count="16">
    <mergeCell ref="G3:G4"/>
    <mergeCell ref="H3:I3"/>
    <mergeCell ref="J3:J4"/>
    <mergeCell ref="K3:L3"/>
    <mergeCell ref="M3:M4"/>
    <mergeCell ref="N3:O3"/>
    <mergeCell ref="A1:O1"/>
    <mergeCell ref="A2:A4"/>
    <mergeCell ref="B2:B4"/>
    <mergeCell ref="C2:C4"/>
    <mergeCell ref="D2:F2"/>
    <mergeCell ref="G2:I2"/>
    <mergeCell ref="J2:L2"/>
    <mergeCell ref="M2:O2"/>
    <mergeCell ref="D3:D4"/>
    <mergeCell ref="E3:F3"/>
  </mergeCells>
  <dataValidations count="206">
    <dataValidation type="whole" operator="lessThanOrEqual" allowBlank="1" showInputMessage="1" showErrorMessage="1" errorTitle="Nhập sai dữ liệu!" error="Hãy kiểm tra: _x000a_- Số HS phải là số nguyên dương._x000a_- Số HSDT không lớn hơn số HSDT môn Tiếng Việt._x000a_Hãy nhập lại!" sqref="F128">
      <formula1>F$8</formula1>
    </dataValidation>
    <dataValidation type="whole" operator="lessThanOrEqual" allowBlank="1" showInputMessage="1" showErrorMessage="1" errorTitle="Nhập sai dữ liệu!" error="Hãy kiểm tra: _x000a_- Số HS phải là số nguyên dương._x000a_- Số HSDT không lớn hơn số HSDT môn Tiếng Việt._x000a_Hãy nhập lại!" sqref="I128">
      <formula1>F$8</formula1>
    </dataValidation>
    <dataValidation type="whole" operator="lessThanOrEqual" allowBlank="1" showInputMessage="1" showErrorMessage="1" errorTitle="Nhập sai dữ liệu!" error="Hãy kiểm tra: _x000a_- Số HS phải là số nguyên dương._x000a_- Số HSDT không lớn hơn số HSDT môn Tiếng Việt._x000a_Hãy nhập lại!" sqref="L128">
      <formula1>F$8</formula1>
    </dataValidation>
    <dataValidation type="whole" operator="lessThanOrEqual" allowBlank="1" showInputMessage="1" showErrorMessage="1" errorTitle="Nhập sai dữ liệu!" error="Hãy kiểm tra: _x000a_- Số HS phải là số nguyên dương._x000a_- Số HSDT không lớn hơn số HSDT môn Tiếng Việt._x000a_Hãy nhập lại!" sqref="O128">
      <formula1>F$8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L129">
      <formula1>D129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K129">
      <formula1>D129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8:E6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4:E5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42:K4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8:E4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26:E28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14:H1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0:E12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46:N48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77:K79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8:E7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4:E6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72:E7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93:E103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31:E135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26:E127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09:E12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58:H6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54:H5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42:N4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38:H4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26:H28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4:K1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10:H12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6:E48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77:N79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68:H7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64:H6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72:H7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93:H103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131:H135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126:H127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109:H12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8:K6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4:K5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2:E4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38:K4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26:K28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14:N1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0:K12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46:H48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77:E79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68:K7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64:K6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72:K7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93:K103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31:K135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26:K127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09:K12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58:N6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54:N5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109:N12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38:N4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26:N28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81:H83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10:N12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46:K48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89:N91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68:N7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64:N6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72:N7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93:N103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131:N135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126:N127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50:N52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0:E52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50:H52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0:K52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42:H4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9:E91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89:H91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89:K91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85:K87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85:N87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5:E87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85:H87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77:H79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81:K83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81:N83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1:E83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4:E16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18:H2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8:K2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18:N2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8:E20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22:E2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H22:H2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22:K2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N22:N24">
      <formula1>MIN(D10,E$8)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8:F6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4:F5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42:L4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8:F4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26:F28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14:I1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0:F12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46:O48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77:L79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8:F7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4:F6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72:F7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93:F103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31:F135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26:F127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09:F12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58:I6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54:I5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42:O4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38:I4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26:I28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4:L1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10:I12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6:F48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77:O79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68:I7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64:I6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72:I7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93:I103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131:I135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126:I127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109:I12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8:L6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4:L5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2:F4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38:L4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26:L28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14:O1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0:L12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46:I48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77:F79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68:L7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64:L6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72:L7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93:L103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31:L135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26:L127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09:L12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58:O6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54:O5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109:O12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38:O4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26:O28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81:I83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10:O12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46:L48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89:O91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68:O7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64:O6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72:O7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93:O103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131:O135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126:O127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50:O52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0:F52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50:I52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0:L52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42:I4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9:F91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89:I91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89:L91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85:L87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85:O87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5:F87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85:I87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77:I79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81:L83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81:O83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1:F83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4:F16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18:I2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8:L2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18:O2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8:F20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22:F2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I22:I2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22:L2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O22:O24">
      <formula1>MIN(D10,F$8)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126:D127 D131:D135 D54:D56 D38:D40 D26:D28 D10:D12 D42:D44 D50:D52 D46:D48 D58:D124 D14:D16 D18:D20 D22:D24">
      <formula1>D$8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42:J44 J22:J24 J18:J20 J58:J124 J50:J52 J46:J48 J10:J12 J26:J28 J38:J40 J54:J56 J131:J135 J126:J127 J14:J16">
      <formula1>D$8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G14:G16 G126:G127 G131:G135 G54:G56 G38:G40 G26:G28 G10:G12 G46:G48 G50:G52 G42:G44 G58:G124 G18:G20 G22:G24">
      <formula1>D$8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M42:M44 M14:M16 M126:M127 M131:M135 M54:M56 M38:M40 M26:M28 M10:M12 M50:M52 M46:M48 M58:M124 M18:M20 M22:M24">
      <formula1>D$8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H67:I67 H61:I63 H71:I71 H75:I76 H92:I92 H104:I108 H80:I80 H88:I88 H84:I84">
      <formula1>D$8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67:L67 K80:L80 K84:L84 K88:L88 K104:L108 K92:L92 K75:L76 K71:L71 K61:L63">
      <formula1>D$8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N67:O67 N61:O63 N71:O71 N75:O76 N92:O92 N104:O108 N88:O88 N84:O84 N80:O80">
      <formula1>D$8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6:K8">
      <formula1>D6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6:L8">
      <formula1>D6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67:F67 E61:F63 E71:F71 E75:F76 E92:F92 E104:F108 E88:F88 E84:F84 E80:F80">
      <formula1>D$8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F129">
      <formula1>D129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I129">
      <formula1>D129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O129">
      <formula1>D129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E129">
      <formula1>D129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H129">
      <formula1>D129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N129">
      <formula1>D129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6:E8">
      <formula1>D6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H6:H8">
      <formula1>D6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N6:N8">
      <formula1>D6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6:F8">
      <formula1>D6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I6:I8">
      <formula1>D6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O6:O8">
      <formula1>D6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D128:E128 M128:N128 J128:K128 G128:H128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6:D8 M129 M6:M8 J129 J6:J8 G129 G6:G8 D129 D130:O130">
      <formula1>0</formula1>
    </dataValidation>
  </dataValidations>
  <printOptions horizontalCentered="1"/>
  <pageMargins left="0.1968" right="0.1183" top="0.1968" bottom="3.9300000000000002E-2" header="0.15740000000000001" footer="7.8700000000000006E-2"/>
  <pageSetup paperSize="9" fitToWidth="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pane xSplit="1" ySplit="4" topLeftCell="B5" activePane="bottomRight" state="frozenSplit"/>
      <selection activeCell="B1" sqref="B1 B1"/>
      <selection pane="topRight"/>
      <selection pane="bottomLeft"/>
      <selection pane="bottomRight" activeCell="I50" sqref="I50"/>
    </sheetView>
  </sheetViews>
  <sheetFormatPr defaultColWidth="7.77734375" defaultRowHeight="15" x14ac:dyDescent="0.2"/>
  <cols>
    <col min="1" max="1" width="33" style="194" customWidth="1"/>
    <col min="2" max="2" width="6" style="194" customWidth="1"/>
    <col min="3" max="3" width="10.77734375" style="194" customWidth="1"/>
    <col min="4" max="4" width="10.33203125" style="194" customWidth="1"/>
    <col min="5" max="5" width="8.44140625" style="194" customWidth="1"/>
    <col min="6" max="6" width="8.21875" style="194" customWidth="1"/>
    <col min="7" max="7" width="7.77734375" style="194" customWidth="1"/>
    <col min="8" max="16384" width="7.77734375" style="194"/>
  </cols>
  <sheetData>
    <row r="1" spans="1:6" ht="39.75" customHeight="1" x14ac:dyDescent="0.3">
      <c r="A1" s="193" t="s">
        <v>176</v>
      </c>
      <c r="B1" s="193"/>
      <c r="C1" s="193"/>
      <c r="D1" s="193"/>
      <c r="E1" s="193"/>
      <c r="F1" s="193"/>
    </row>
    <row r="2" spans="1:6" s="34" customFormat="1" ht="15.75" customHeight="1" x14ac:dyDescent="0.2">
      <c r="A2" s="146" t="s">
        <v>73</v>
      </c>
      <c r="B2" s="146" t="s">
        <v>52</v>
      </c>
      <c r="C2" s="146" t="s">
        <v>45</v>
      </c>
      <c r="D2" s="146" t="s">
        <v>53</v>
      </c>
      <c r="E2" s="146"/>
      <c r="F2" s="146"/>
    </row>
    <row r="3" spans="1:6" s="34" customFormat="1" ht="15.75" customHeight="1" x14ac:dyDescent="0.2">
      <c r="A3" s="146"/>
      <c r="B3" s="146"/>
      <c r="C3" s="146"/>
      <c r="D3" s="146" t="s">
        <v>45</v>
      </c>
      <c r="E3" s="146" t="s">
        <v>49</v>
      </c>
      <c r="F3" s="146"/>
    </row>
    <row r="4" spans="1:6" s="34" customFormat="1" ht="17.25" customHeight="1" x14ac:dyDescent="0.2">
      <c r="A4" s="146"/>
      <c r="B4" s="146"/>
      <c r="C4" s="146"/>
      <c r="D4" s="146"/>
      <c r="E4" s="125" t="s">
        <v>50</v>
      </c>
      <c r="F4" s="125" t="s">
        <v>51</v>
      </c>
    </row>
    <row r="5" spans="1:6" s="34" customFormat="1" ht="15.75" customHeight="1" x14ac:dyDescent="0.25">
      <c r="A5" s="178" t="s">
        <v>181</v>
      </c>
      <c r="B5" s="179">
        <v>14178</v>
      </c>
      <c r="C5" s="179">
        <v>14178</v>
      </c>
      <c r="D5" s="179">
        <v>14178</v>
      </c>
      <c r="E5" s="179">
        <v>6735</v>
      </c>
      <c r="F5" s="179">
        <v>5055</v>
      </c>
    </row>
    <row r="6" spans="1:6" s="34" customFormat="1" ht="15.75" customHeight="1" x14ac:dyDescent="0.25">
      <c r="A6" s="195" t="s">
        <v>182</v>
      </c>
      <c r="B6" s="196"/>
      <c r="C6" s="179">
        <v>3613</v>
      </c>
      <c r="D6" s="181">
        <v>3613</v>
      </c>
      <c r="E6" s="181">
        <v>2415</v>
      </c>
      <c r="F6" s="181">
        <v>596</v>
      </c>
    </row>
    <row r="7" spans="1:6" s="34" customFormat="1" ht="15.75" customHeight="1" x14ac:dyDescent="0.25">
      <c r="A7" s="197" t="s">
        <v>183</v>
      </c>
      <c r="B7" s="196"/>
      <c r="C7" s="179">
        <v>10166</v>
      </c>
      <c r="D7" s="181">
        <v>10166</v>
      </c>
      <c r="E7" s="181">
        <v>4260</v>
      </c>
      <c r="F7" s="181">
        <v>4262</v>
      </c>
    </row>
    <row r="8" spans="1:6" s="34" customFormat="1" ht="15.75" customHeight="1" x14ac:dyDescent="0.25">
      <c r="A8" s="198" t="s">
        <v>184</v>
      </c>
      <c r="B8" s="196"/>
      <c r="C8" s="179">
        <v>329</v>
      </c>
      <c r="D8" s="181">
        <v>329</v>
      </c>
      <c r="E8" s="181">
        <v>60</v>
      </c>
      <c r="F8" s="181">
        <v>197</v>
      </c>
    </row>
    <row r="9" spans="1:6" s="34" customFormat="1" ht="15.75" customHeight="1" x14ac:dyDescent="0.25">
      <c r="A9" s="178" t="s">
        <v>185</v>
      </c>
      <c r="B9" s="179">
        <v>14178</v>
      </c>
      <c r="C9" s="179">
        <v>14178</v>
      </c>
      <c r="D9" s="179">
        <v>14178</v>
      </c>
      <c r="E9" s="179">
        <v>6735</v>
      </c>
      <c r="F9" s="179">
        <v>5055</v>
      </c>
    </row>
    <row r="10" spans="1:6" s="34" customFormat="1" ht="15.75" customHeight="1" x14ac:dyDescent="0.25">
      <c r="A10" s="195" t="s">
        <v>182</v>
      </c>
      <c r="B10" s="196"/>
      <c r="C10" s="179">
        <v>3970</v>
      </c>
      <c r="D10" s="181">
        <v>3970</v>
      </c>
      <c r="E10" s="181">
        <v>2109</v>
      </c>
      <c r="F10" s="181">
        <v>654</v>
      </c>
    </row>
    <row r="11" spans="1:6" s="34" customFormat="1" ht="15.75" customHeight="1" x14ac:dyDescent="0.25">
      <c r="A11" s="195" t="s">
        <v>183</v>
      </c>
      <c r="B11" s="196"/>
      <c r="C11" s="179">
        <v>9414</v>
      </c>
      <c r="D11" s="181">
        <v>9414</v>
      </c>
      <c r="E11" s="181">
        <v>4395</v>
      </c>
      <c r="F11" s="181">
        <v>4032</v>
      </c>
    </row>
    <row r="12" spans="1:6" s="34" customFormat="1" ht="15.75" customHeight="1" x14ac:dyDescent="0.25">
      <c r="A12" s="195" t="s">
        <v>184</v>
      </c>
      <c r="B12" s="196"/>
      <c r="C12" s="179">
        <v>724</v>
      </c>
      <c r="D12" s="181">
        <v>724</v>
      </c>
      <c r="E12" s="181">
        <v>231</v>
      </c>
      <c r="F12" s="181">
        <v>369</v>
      </c>
    </row>
    <row r="13" spans="1:6" s="34" customFormat="1" ht="15.75" customHeight="1" x14ac:dyDescent="0.25">
      <c r="A13" s="178" t="s">
        <v>186</v>
      </c>
      <c r="B13" s="179">
        <v>14178</v>
      </c>
      <c r="C13" s="179">
        <v>14178</v>
      </c>
      <c r="D13" s="179">
        <v>14178</v>
      </c>
      <c r="E13" s="179">
        <v>6723</v>
      </c>
      <c r="F13" s="179">
        <v>5041</v>
      </c>
    </row>
    <row r="14" spans="1:6" s="34" customFormat="1" ht="15.75" customHeight="1" x14ac:dyDescent="0.25">
      <c r="A14" s="195" t="s">
        <v>182</v>
      </c>
      <c r="B14" s="196"/>
      <c r="C14" s="179">
        <v>5579</v>
      </c>
      <c r="D14" s="181">
        <v>5579</v>
      </c>
      <c r="E14" s="181">
        <v>3305</v>
      </c>
      <c r="F14" s="181">
        <v>1225</v>
      </c>
    </row>
    <row r="15" spans="1:6" s="34" customFormat="1" ht="15.75" customHeight="1" x14ac:dyDescent="0.25">
      <c r="A15" s="195" t="s">
        <v>183</v>
      </c>
      <c r="B15" s="196"/>
      <c r="C15" s="179">
        <v>8484</v>
      </c>
      <c r="D15" s="181">
        <v>8484</v>
      </c>
      <c r="E15" s="181">
        <v>3418</v>
      </c>
      <c r="F15" s="181">
        <v>3809</v>
      </c>
    </row>
    <row r="16" spans="1:6" s="34" customFormat="1" ht="15.75" customHeight="1" x14ac:dyDescent="0.25">
      <c r="A16" s="195" t="s">
        <v>184</v>
      </c>
      <c r="B16" s="196"/>
      <c r="C16" s="179">
        <v>15</v>
      </c>
      <c r="D16" s="181">
        <v>15</v>
      </c>
      <c r="E16" s="181"/>
      <c r="F16" s="181">
        <v>7</v>
      </c>
    </row>
    <row r="17" spans="1:6" s="34" customFormat="1" ht="15.75" customHeight="1" x14ac:dyDescent="0.25">
      <c r="A17" s="178" t="s">
        <v>230</v>
      </c>
      <c r="B17" s="179">
        <v>14178</v>
      </c>
      <c r="C17" s="179">
        <v>14178</v>
      </c>
      <c r="D17" s="179">
        <v>14178</v>
      </c>
      <c r="E17" s="179">
        <v>6735</v>
      </c>
      <c r="F17" s="179">
        <v>5055</v>
      </c>
    </row>
    <row r="18" spans="1:6" s="34" customFormat="1" ht="15.75" customHeight="1" x14ac:dyDescent="0.25">
      <c r="A18" s="195" t="s">
        <v>182</v>
      </c>
      <c r="B18" s="196"/>
      <c r="C18" s="179">
        <v>5075</v>
      </c>
      <c r="D18" s="179">
        <v>5075</v>
      </c>
      <c r="E18" s="179">
        <v>2980</v>
      </c>
      <c r="F18" s="179">
        <v>967</v>
      </c>
    </row>
    <row r="19" spans="1:6" s="34" customFormat="1" ht="15.75" customHeight="1" x14ac:dyDescent="0.25">
      <c r="A19" s="195" t="s">
        <v>183</v>
      </c>
      <c r="B19" s="196"/>
      <c r="C19" s="179">
        <v>8899</v>
      </c>
      <c r="D19" s="179">
        <v>8899</v>
      </c>
      <c r="E19" s="179">
        <v>3726</v>
      </c>
      <c r="F19" s="179">
        <v>4017</v>
      </c>
    </row>
    <row r="20" spans="1:6" s="34" customFormat="1" ht="15.75" customHeight="1" x14ac:dyDescent="0.25">
      <c r="A20" s="195" t="s">
        <v>184</v>
      </c>
      <c r="B20" s="196"/>
      <c r="C20" s="179">
        <v>134</v>
      </c>
      <c r="D20" s="179">
        <v>134</v>
      </c>
      <c r="E20" s="179">
        <v>29</v>
      </c>
      <c r="F20" s="179">
        <v>71</v>
      </c>
    </row>
    <row r="21" spans="1:6" s="34" customFormat="1" ht="15.75" customHeight="1" x14ac:dyDescent="0.25">
      <c r="A21" s="178" t="s">
        <v>231</v>
      </c>
      <c r="B21" s="179">
        <v>14178</v>
      </c>
      <c r="C21" s="179">
        <v>14178</v>
      </c>
      <c r="D21" s="179">
        <v>14178</v>
      </c>
      <c r="E21" s="179">
        <v>6735</v>
      </c>
      <c r="F21" s="179">
        <v>5055</v>
      </c>
    </row>
    <row r="22" spans="1:6" s="34" customFormat="1" ht="15.75" customHeight="1" x14ac:dyDescent="0.25">
      <c r="A22" s="195" t="s">
        <v>182</v>
      </c>
      <c r="B22" s="196"/>
      <c r="C22" s="179">
        <v>4267</v>
      </c>
      <c r="D22" s="181">
        <v>4267</v>
      </c>
      <c r="E22" s="181">
        <v>2522</v>
      </c>
      <c r="F22" s="181">
        <v>783</v>
      </c>
    </row>
    <row r="23" spans="1:6" s="34" customFormat="1" ht="15.75" customHeight="1" x14ac:dyDescent="0.25">
      <c r="A23" s="195" t="s">
        <v>183</v>
      </c>
      <c r="B23" s="196"/>
      <c r="C23" s="179">
        <v>9560</v>
      </c>
      <c r="D23" s="181">
        <v>9560</v>
      </c>
      <c r="E23" s="181">
        <v>4156</v>
      </c>
      <c r="F23" s="181">
        <v>4167</v>
      </c>
    </row>
    <row r="24" spans="1:6" s="34" customFormat="1" ht="15.75" customHeight="1" x14ac:dyDescent="0.25">
      <c r="A24" s="195" t="s">
        <v>184</v>
      </c>
      <c r="B24" s="196"/>
      <c r="C24" s="179">
        <v>251</v>
      </c>
      <c r="D24" s="181">
        <v>251</v>
      </c>
      <c r="E24" s="181">
        <v>57</v>
      </c>
      <c r="F24" s="181">
        <v>105</v>
      </c>
    </row>
    <row r="25" spans="1:6" s="34" customFormat="1" ht="15.75" customHeight="1" x14ac:dyDescent="0.25">
      <c r="A25" s="178" t="s">
        <v>232</v>
      </c>
      <c r="B25" s="179">
        <v>14178</v>
      </c>
      <c r="C25" s="179">
        <v>14178</v>
      </c>
      <c r="D25" s="179">
        <v>14178</v>
      </c>
      <c r="E25" s="179">
        <v>6734</v>
      </c>
      <c r="F25" s="179">
        <v>5055</v>
      </c>
    </row>
    <row r="26" spans="1:6" s="34" customFormat="1" ht="15.75" customHeight="1" x14ac:dyDescent="0.25">
      <c r="A26" s="195" t="s">
        <v>182</v>
      </c>
      <c r="B26" s="196"/>
      <c r="C26" s="179">
        <v>4538</v>
      </c>
      <c r="D26" s="181">
        <v>4538</v>
      </c>
      <c r="E26" s="181">
        <v>2888</v>
      </c>
      <c r="F26" s="181">
        <v>1048</v>
      </c>
    </row>
    <row r="27" spans="1:6" s="34" customFormat="1" ht="15.75" customHeight="1" x14ac:dyDescent="0.25">
      <c r="A27" s="199" t="s">
        <v>183</v>
      </c>
      <c r="B27" s="196"/>
      <c r="C27" s="179">
        <v>9525</v>
      </c>
      <c r="D27" s="181">
        <v>9525</v>
      </c>
      <c r="E27" s="181">
        <v>3834</v>
      </c>
      <c r="F27" s="181">
        <v>3990</v>
      </c>
    </row>
    <row r="28" spans="1:6" s="34" customFormat="1" ht="15.75" customHeight="1" x14ac:dyDescent="0.25">
      <c r="A28" s="198" t="s">
        <v>184</v>
      </c>
      <c r="B28" s="196"/>
      <c r="C28" s="179">
        <v>45</v>
      </c>
      <c r="D28" s="181">
        <v>45</v>
      </c>
      <c r="E28" s="181">
        <v>12</v>
      </c>
      <c r="F28" s="181">
        <v>17</v>
      </c>
    </row>
    <row r="29" spans="1:6" s="34" customFormat="1" ht="15.75" customHeight="1" x14ac:dyDescent="0.25">
      <c r="A29" s="178" t="s">
        <v>233</v>
      </c>
      <c r="B29" s="179">
        <v>14178</v>
      </c>
      <c r="C29" s="179">
        <v>14178</v>
      </c>
      <c r="D29" s="179">
        <v>14178</v>
      </c>
      <c r="E29" s="179">
        <v>6680</v>
      </c>
      <c r="F29" s="179">
        <v>5029</v>
      </c>
    </row>
    <row r="30" spans="1:6" s="34" customFormat="1" ht="15.75" customHeight="1" x14ac:dyDescent="0.25">
      <c r="A30" s="195" t="s">
        <v>182</v>
      </c>
      <c r="B30" s="196"/>
      <c r="C30" s="179">
        <v>4331</v>
      </c>
      <c r="D30" s="181">
        <v>4331</v>
      </c>
      <c r="E30" s="181">
        <v>2808</v>
      </c>
      <c r="F30" s="181">
        <v>1021</v>
      </c>
    </row>
    <row r="31" spans="1:6" s="34" customFormat="1" ht="15.75" customHeight="1" x14ac:dyDescent="0.25">
      <c r="A31" s="195" t="s">
        <v>183</v>
      </c>
      <c r="B31" s="196"/>
      <c r="C31" s="179">
        <v>9608</v>
      </c>
      <c r="D31" s="181">
        <v>9608</v>
      </c>
      <c r="E31" s="181">
        <v>3869</v>
      </c>
      <c r="F31" s="181">
        <v>3994</v>
      </c>
    </row>
    <row r="32" spans="1:6" s="34" customFormat="1" ht="15.75" customHeight="1" x14ac:dyDescent="0.25">
      <c r="A32" s="195" t="s">
        <v>184</v>
      </c>
      <c r="B32" s="196"/>
      <c r="C32" s="179">
        <v>17</v>
      </c>
      <c r="D32" s="181">
        <v>17</v>
      </c>
      <c r="E32" s="181">
        <v>3</v>
      </c>
      <c r="F32" s="181">
        <v>14</v>
      </c>
    </row>
    <row r="33" spans="1:6" s="34" customFormat="1" ht="15.75" customHeight="1" x14ac:dyDescent="0.25">
      <c r="A33" s="178" t="s">
        <v>234</v>
      </c>
      <c r="B33" s="179">
        <v>14178</v>
      </c>
      <c r="C33" s="179">
        <v>14178</v>
      </c>
      <c r="D33" s="179">
        <v>14178</v>
      </c>
      <c r="E33" s="179">
        <v>6735</v>
      </c>
      <c r="F33" s="179">
        <v>5055</v>
      </c>
    </row>
    <row r="34" spans="1:6" s="34" customFormat="1" ht="15.75" customHeight="1" x14ac:dyDescent="0.25">
      <c r="A34" s="195" t="s">
        <v>182</v>
      </c>
      <c r="B34" s="196"/>
      <c r="C34" s="179">
        <v>5081</v>
      </c>
      <c r="D34" s="181">
        <v>5081</v>
      </c>
      <c r="E34" s="181">
        <v>3025</v>
      </c>
      <c r="F34" s="181">
        <v>1107</v>
      </c>
    </row>
    <row r="35" spans="1:6" s="34" customFormat="1" ht="15.75" customHeight="1" x14ac:dyDescent="0.25">
      <c r="A35" s="195" t="s">
        <v>183</v>
      </c>
      <c r="B35" s="196"/>
      <c r="C35" s="179">
        <v>8990</v>
      </c>
      <c r="D35" s="181">
        <v>8990</v>
      </c>
      <c r="E35" s="181">
        <v>3708</v>
      </c>
      <c r="F35" s="181">
        <v>3943</v>
      </c>
    </row>
    <row r="36" spans="1:6" s="34" customFormat="1" ht="15.75" customHeight="1" x14ac:dyDescent="0.25">
      <c r="A36" s="195" t="s">
        <v>184</v>
      </c>
      <c r="B36" s="196"/>
      <c r="C36" s="179">
        <v>7</v>
      </c>
      <c r="D36" s="181">
        <v>7</v>
      </c>
      <c r="E36" s="181">
        <v>2</v>
      </c>
      <c r="F36" s="181">
        <v>5</v>
      </c>
    </row>
    <row r="37" spans="1:6" s="34" customFormat="1" ht="15.75" customHeight="1" x14ac:dyDescent="0.25">
      <c r="A37" s="178" t="s">
        <v>235</v>
      </c>
      <c r="B37" s="179">
        <v>14178</v>
      </c>
      <c r="C37" s="179">
        <v>14178</v>
      </c>
      <c r="D37" s="179">
        <v>14178</v>
      </c>
      <c r="E37" s="179">
        <v>6734</v>
      </c>
      <c r="F37" s="179">
        <v>5054</v>
      </c>
    </row>
    <row r="38" spans="1:6" s="34" customFormat="1" ht="15.75" customHeight="1" x14ac:dyDescent="0.25">
      <c r="A38" s="195" t="s">
        <v>182</v>
      </c>
      <c r="B38" s="196"/>
      <c r="C38" s="179">
        <v>5303</v>
      </c>
      <c r="D38" s="181">
        <v>5303</v>
      </c>
      <c r="E38" s="181">
        <v>2982</v>
      </c>
      <c r="F38" s="181">
        <v>1313</v>
      </c>
    </row>
    <row r="39" spans="1:6" s="34" customFormat="1" ht="15.75" customHeight="1" x14ac:dyDescent="0.25">
      <c r="A39" s="195" t="s">
        <v>183</v>
      </c>
      <c r="B39" s="196"/>
      <c r="C39" s="179">
        <v>8772</v>
      </c>
      <c r="D39" s="181">
        <v>8772</v>
      </c>
      <c r="E39" s="181">
        <v>3750</v>
      </c>
      <c r="F39" s="181">
        <v>3739</v>
      </c>
    </row>
    <row r="40" spans="1:6" s="34" customFormat="1" ht="15.75" customHeight="1" x14ac:dyDescent="0.25">
      <c r="A40" s="195" t="s">
        <v>184</v>
      </c>
      <c r="B40" s="196"/>
      <c r="C40" s="179">
        <v>3</v>
      </c>
      <c r="D40" s="181">
        <v>3</v>
      </c>
      <c r="E40" s="181">
        <v>2</v>
      </c>
      <c r="F40" s="181">
        <v>2</v>
      </c>
    </row>
    <row r="41" spans="1:6" s="34" customFormat="1" ht="15.75" customHeight="1" x14ac:dyDescent="0.25">
      <c r="A41" s="178" t="s">
        <v>236</v>
      </c>
      <c r="B41" s="179">
        <v>14151</v>
      </c>
      <c r="C41" s="179">
        <v>13106</v>
      </c>
      <c r="D41" s="179">
        <v>13106</v>
      </c>
      <c r="E41" s="179">
        <v>6252</v>
      </c>
      <c r="F41" s="179">
        <v>4423</v>
      </c>
    </row>
    <row r="42" spans="1:6" s="34" customFormat="1" ht="15.75" customHeight="1" x14ac:dyDescent="0.25">
      <c r="A42" s="195" t="s">
        <v>182</v>
      </c>
      <c r="B42" s="196"/>
      <c r="C42" s="179">
        <v>3079</v>
      </c>
      <c r="D42" s="181">
        <v>3079</v>
      </c>
      <c r="E42" s="181">
        <v>1795</v>
      </c>
      <c r="F42" s="181">
        <v>432</v>
      </c>
    </row>
    <row r="43" spans="1:6" s="34" customFormat="1" ht="15.75" customHeight="1" x14ac:dyDescent="0.25">
      <c r="A43" s="195" t="s">
        <v>183</v>
      </c>
      <c r="B43" s="196"/>
      <c r="C43" s="179">
        <v>9573</v>
      </c>
      <c r="D43" s="181">
        <v>9573</v>
      </c>
      <c r="E43" s="181">
        <v>4347</v>
      </c>
      <c r="F43" s="181">
        <v>3801</v>
      </c>
    </row>
    <row r="44" spans="1:6" s="34" customFormat="1" ht="15.75" customHeight="1" x14ac:dyDescent="0.25">
      <c r="A44" s="195" t="s">
        <v>184</v>
      </c>
      <c r="B44" s="196"/>
      <c r="C44" s="179">
        <v>454</v>
      </c>
      <c r="D44" s="181">
        <v>454</v>
      </c>
      <c r="E44" s="181">
        <v>110</v>
      </c>
      <c r="F44" s="181">
        <v>190</v>
      </c>
    </row>
    <row r="45" spans="1:6" s="34" customFormat="1" ht="15.75" customHeight="1" x14ac:dyDescent="0.25">
      <c r="A45" s="178" t="s">
        <v>237</v>
      </c>
      <c r="B45" s="179">
        <v>14151</v>
      </c>
      <c r="C45" s="179">
        <v>6472</v>
      </c>
      <c r="D45" s="179">
        <v>6472</v>
      </c>
      <c r="E45" s="179">
        <v>3016</v>
      </c>
      <c r="F45" s="179">
        <v>1544</v>
      </c>
    </row>
    <row r="46" spans="1:6" s="34" customFormat="1" ht="15.75" customHeight="1" x14ac:dyDescent="0.25">
      <c r="A46" s="195" t="s">
        <v>182</v>
      </c>
      <c r="B46" s="196"/>
      <c r="C46" s="179">
        <v>1838</v>
      </c>
      <c r="D46" s="181">
        <v>1838</v>
      </c>
      <c r="E46" s="181">
        <v>1040</v>
      </c>
      <c r="F46" s="181">
        <v>229</v>
      </c>
    </row>
    <row r="47" spans="1:6" s="34" customFormat="1" ht="15.75" customHeight="1" x14ac:dyDescent="0.25">
      <c r="A47" s="195" t="s">
        <v>183</v>
      </c>
      <c r="B47" s="196"/>
      <c r="C47" s="179">
        <v>4521</v>
      </c>
      <c r="D47" s="181">
        <v>4521</v>
      </c>
      <c r="E47" s="181">
        <v>1944</v>
      </c>
      <c r="F47" s="181">
        <v>1275</v>
      </c>
    </row>
    <row r="48" spans="1:6" s="34" customFormat="1" ht="15.75" customHeight="1" x14ac:dyDescent="0.25">
      <c r="A48" s="195" t="s">
        <v>184</v>
      </c>
      <c r="B48" s="196"/>
      <c r="C48" s="179">
        <v>113</v>
      </c>
      <c r="D48" s="181">
        <v>113</v>
      </c>
      <c r="E48" s="181">
        <v>32</v>
      </c>
      <c r="F48" s="181">
        <v>40</v>
      </c>
    </row>
    <row r="49" spans="1:6" s="34" customFormat="1" ht="15.75" customHeight="1" x14ac:dyDescent="0.25">
      <c r="A49" s="178" t="s">
        <v>238</v>
      </c>
      <c r="B49" s="179">
        <v>14151</v>
      </c>
      <c r="C49" s="179">
        <v>52</v>
      </c>
      <c r="D49" s="179">
        <v>52</v>
      </c>
      <c r="E49" s="179">
        <v>24</v>
      </c>
      <c r="F49" s="179">
        <v>37</v>
      </c>
    </row>
    <row r="50" spans="1:6" s="34" customFormat="1" ht="15.75" customHeight="1" x14ac:dyDescent="0.25">
      <c r="A50" s="197" t="s">
        <v>182</v>
      </c>
      <c r="B50" s="196"/>
      <c r="C50" s="179">
        <v>1</v>
      </c>
      <c r="D50" s="181">
        <v>1</v>
      </c>
      <c r="E50" s="181"/>
      <c r="F50" s="181">
        <v>1</v>
      </c>
    </row>
    <row r="51" spans="1:6" s="34" customFormat="1" ht="15.75" customHeight="1" x14ac:dyDescent="0.25">
      <c r="A51" s="200" t="s">
        <v>183</v>
      </c>
      <c r="B51" s="196"/>
      <c r="C51" s="179">
        <v>51</v>
      </c>
      <c r="D51" s="181">
        <v>51</v>
      </c>
      <c r="E51" s="181">
        <v>24</v>
      </c>
      <c r="F51" s="181">
        <v>36</v>
      </c>
    </row>
    <row r="52" spans="1:6" s="34" customFormat="1" ht="15.75" customHeight="1" x14ac:dyDescent="0.25">
      <c r="A52" s="198" t="s">
        <v>184</v>
      </c>
      <c r="B52" s="196"/>
      <c r="C52" s="179"/>
      <c r="D52" s="181"/>
      <c r="E52" s="181"/>
      <c r="F52" s="181"/>
    </row>
    <row r="53" spans="1:6" s="34" customFormat="1" ht="15.75" customHeight="1" x14ac:dyDescent="0.25">
      <c r="A53" s="178" t="s">
        <v>239</v>
      </c>
      <c r="B53" s="179"/>
      <c r="C53" s="179"/>
      <c r="D53" s="179"/>
      <c r="E53" s="179"/>
      <c r="F53" s="179"/>
    </row>
    <row r="54" spans="1:6" s="34" customFormat="1" ht="15.75" customHeight="1" x14ac:dyDescent="0.25">
      <c r="A54" s="185" t="s">
        <v>240</v>
      </c>
      <c r="B54" s="179">
        <v>14178</v>
      </c>
      <c r="C54" s="179">
        <v>14178</v>
      </c>
      <c r="D54" s="179">
        <v>14178</v>
      </c>
      <c r="E54" s="179">
        <v>6735</v>
      </c>
      <c r="F54" s="179">
        <v>5055</v>
      </c>
    </row>
    <row r="55" spans="1:6" s="34" customFormat="1" ht="15.75" customHeight="1" x14ac:dyDescent="0.25">
      <c r="A55" s="195" t="s">
        <v>22</v>
      </c>
      <c r="B55" s="196"/>
      <c r="C55" s="179">
        <v>5502</v>
      </c>
      <c r="D55" s="181">
        <v>5502</v>
      </c>
      <c r="E55" s="181">
        <v>3206</v>
      </c>
      <c r="F55" s="181">
        <v>1187</v>
      </c>
    </row>
    <row r="56" spans="1:6" s="34" customFormat="1" ht="15.75" customHeight="1" x14ac:dyDescent="0.25">
      <c r="A56" s="195" t="s">
        <v>201</v>
      </c>
      <c r="B56" s="196"/>
      <c r="C56" s="179">
        <v>8299</v>
      </c>
      <c r="D56" s="181">
        <v>8299</v>
      </c>
      <c r="E56" s="181">
        <v>3459</v>
      </c>
      <c r="F56" s="181">
        <v>3701</v>
      </c>
    </row>
    <row r="57" spans="1:6" s="34" customFormat="1" ht="15.75" customHeight="1" x14ac:dyDescent="0.25">
      <c r="A57" s="195" t="s">
        <v>202</v>
      </c>
      <c r="B57" s="196"/>
      <c r="C57" s="179">
        <v>277</v>
      </c>
      <c r="D57" s="181">
        <v>277</v>
      </c>
      <c r="E57" s="181">
        <v>70</v>
      </c>
      <c r="F57" s="181">
        <v>167</v>
      </c>
    </row>
    <row r="58" spans="1:6" s="34" customFormat="1" ht="15.75" customHeight="1" x14ac:dyDescent="0.25">
      <c r="A58" s="185" t="s">
        <v>241</v>
      </c>
      <c r="B58" s="179">
        <v>14178</v>
      </c>
      <c r="C58" s="179">
        <v>14178</v>
      </c>
      <c r="D58" s="179">
        <v>14178</v>
      </c>
      <c r="E58" s="179">
        <v>6735</v>
      </c>
      <c r="F58" s="179">
        <v>5055</v>
      </c>
    </row>
    <row r="59" spans="1:6" s="34" customFormat="1" ht="15.75" customHeight="1" x14ac:dyDescent="0.25">
      <c r="A59" s="195" t="s">
        <v>22</v>
      </c>
      <c r="B59" s="196"/>
      <c r="C59" s="179">
        <v>5325</v>
      </c>
      <c r="D59" s="181">
        <v>5325</v>
      </c>
      <c r="E59" s="181">
        <v>3103</v>
      </c>
      <c r="F59" s="181">
        <v>1060</v>
      </c>
    </row>
    <row r="60" spans="1:6" s="34" customFormat="1" ht="15.75" customHeight="1" x14ac:dyDescent="0.25">
      <c r="A60" s="195" t="s">
        <v>201</v>
      </c>
      <c r="B60" s="196"/>
      <c r="C60" s="179">
        <v>8445</v>
      </c>
      <c r="D60" s="181">
        <v>8445</v>
      </c>
      <c r="E60" s="181">
        <v>3549</v>
      </c>
      <c r="F60" s="181">
        <v>3822</v>
      </c>
    </row>
    <row r="61" spans="1:6" s="34" customFormat="1" ht="15.75" customHeight="1" x14ac:dyDescent="0.25">
      <c r="A61" s="195" t="s">
        <v>202</v>
      </c>
      <c r="B61" s="196"/>
      <c r="C61" s="179">
        <v>308</v>
      </c>
      <c r="D61" s="181">
        <v>308</v>
      </c>
      <c r="E61" s="181">
        <v>83</v>
      </c>
      <c r="F61" s="181">
        <v>173</v>
      </c>
    </row>
    <row r="62" spans="1:6" s="34" customFormat="1" ht="15.75" customHeight="1" x14ac:dyDescent="0.25">
      <c r="A62" s="185" t="s">
        <v>242</v>
      </c>
      <c r="B62" s="179">
        <v>14178</v>
      </c>
      <c r="C62" s="179">
        <v>14178</v>
      </c>
      <c r="D62" s="179">
        <v>14178</v>
      </c>
      <c r="E62" s="179">
        <v>6734</v>
      </c>
      <c r="F62" s="179">
        <v>5055</v>
      </c>
    </row>
    <row r="63" spans="1:6" s="34" customFormat="1" ht="15.75" customHeight="1" x14ac:dyDescent="0.25">
      <c r="A63" s="195" t="s">
        <v>22</v>
      </c>
      <c r="B63" s="196"/>
      <c r="C63" s="179">
        <v>4585</v>
      </c>
      <c r="D63" s="181">
        <v>4585</v>
      </c>
      <c r="E63" s="181">
        <v>2663</v>
      </c>
      <c r="F63" s="181">
        <v>890</v>
      </c>
    </row>
    <row r="64" spans="1:6" s="34" customFormat="1" ht="15.75" customHeight="1" x14ac:dyDescent="0.25">
      <c r="A64" s="195" t="s">
        <v>201</v>
      </c>
      <c r="B64" s="196"/>
      <c r="C64" s="179">
        <v>8918</v>
      </c>
      <c r="D64" s="181">
        <v>8918</v>
      </c>
      <c r="E64" s="181">
        <v>3915</v>
      </c>
      <c r="F64" s="181">
        <v>3851</v>
      </c>
    </row>
    <row r="65" spans="1:6" s="34" customFormat="1" ht="15.75" customHeight="1" x14ac:dyDescent="0.25">
      <c r="A65" s="199" t="s">
        <v>202</v>
      </c>
      <c r="B65" s="196"/>
      <c r="C65" s="179">
        <v>575</v>
      </c>
      <c r="D65" s="181">
        <v>575</v>
      </c>
      <c r="E65" s="181">
        <v>156</v>
      </c>
      <c r="F65" s="181">
        <v>314</v>
      </c>
    </row>
    <row r="66" spans="1:6" s="34" customFormat="1" ht="15.75" customHeight="1" x14ac:dyDescent="0.25">
      <c r="A66" s="178" t="s">
        <v>243</v>
      </c>
      <c r="B66" s="179"/>
      <c r="C66" s="179"/>
      <c r="D66" s="179"/>
      <c r="E66" s="179"/>
      <c r="F66" s="179"/>
    </row>
    <row r="67" spans="1:6" s="34" customFormat="1" ht="15.75" customHeight="1" x14ac:dyDescent="0.25">
      <c r="A67" s="185" t="s">
        <v>244</v>
      </c>
      <c r="B67" s="179">
        <v>14178</v>
      </c>
      <c r="C67" s="179">
        <v>14178</v>
      </c>
      <c r="D67" s="179">
        <v>14178</v>
      </c>
      <c r="E67" s="179">
        <v>6735</v>
      </c>
      <c r="F67" s="179">
        <v>5055</v>
      </c>
    </row>
    <row r="68" spans="1:6" s="34" customFormat="1" ht="15.75" customHeight="1" x14ac:dyDescent="0.25">
      <c r="A68" s="195" t="s">
        <v>22</v>
      </c>
      <c r="B68" s="196"/>
      <c r="C68" s="179">
        <v>6027</v>
      </c>
      <c r="D68" s="181">
        <v>6027</v>
      </c>
      <c r="E68" s="181">
        <v>3481</v>
      </c>
      <c r="F68" s="181">
        <v>1394</v>
      </c>
    </row>
    <row r="69" spans="1:6" s="34" customFormat="1" ht="15.75" customHeight="1" x14ac:dyDescent="0.25">
      <c r="A69" s="195" t="s">
        <v>201</v>
      </c>
      <c r="B69" s="196"/>
      <c r="C69" s="179">
        <v>7782</v>
      </c>
      <c r="D69" s="181">
        <v>7782</v>
      </c>
      <c r="E69" s="181">
        <v>3194</v>
      </c>
      <c r="F69" s="181">
        <v>3515</v>
      </c>
    </row>
    <row r="70" spans="1:6" s="34" customFormat="1" ht="15.75" customHeight="1" x14ac:dyDescent="0.25">
      <c r="A70" s="195" t="s">
        <v>202</v>
      </c>
      <c r="B70" s="196"/>
      <c r="C70" s="179">
        <v>269</v>
      </c>
      <c r="D70" s="181">
        <v>269</v>
      </c>
      <c r="E70" s="181">
        <v>60</v>
      </c>
      <c r="F70" s="181">
        <v>146</v>
      </c>
    </row>
    <row r="71" spans="1:6" s="34" customFormat="1" ht="15.75" customHeight="1" x14ac:dyDescent="0.25">
      <c r="A71" s="185" t="s">
        <v>245</v>
      </c>
      <c r="B71" s="179">
        <v>14178</v>
      </c>
      <c r="C71" s="179">
        <v>14178</v>
      </c>
      <c r="D71" s="179">
        <v>14178</v>
      </c>
      <c r="E71" s="179">
        <v>6735</v>
      </c>
      <c r="F71" s="179">
        <v>5055</v>
      </c>
    </row>
    <row r="72" spans="1:6" s="34" customFormat="1" ht="15.75" customHeight="1" x14ac:dyDescent="0.25">
      <c r="A72" s="195" t="s">
        <v>22</v>
      </c>
      <c r="B72" s="196"/>
      <c r="C72" s="179">
        <v>6253</v>
      </c>
      <c r="D72" s="181">
        <v>6253</v>
      </c>
      <c r="E72" s="181">
        <v>3581</v>
      </c>
      <c r="F72" s="181">
        <v>1450</v>
      </c>
    </row>
    <row r="73" spans="1:6" s="34" customFormat="1" ht="15.75" customHeight="1" x14ac:dyDescent="0.25">
      <c r="A73" s="195" t="s">
        <v>201</v>
      </c>
      <c r="B73" s="196"/>
      <c r="C73" s="179">
        <v>7742</v>
      </c>
      <c r="D73" s="181">
        <v>7742</v>
      </c>
      <c r="E73" s="181">
        <v>3134</v>
      </c>
      <c r="F73" s="181">
        <v>3560</v>
      </c>
    </row>
    <row r="74" spans="1:6" s="34" customFormat="1" ht="15.75" customHeight="1" x14ac:dyDescent="0.25">
      <c r="A74" s="195" t="s">
        <v>202</v>
      </c>
      <c r="B74" s="196"/>
      <c r="C74" s="179">
        <v>83</v>
      </c>
      <c r="D74" s="181">
        <v>83</v>
      </c>
      <c r="E74" s="181">
        <v>20</v>
      </c>
      <c r="F74" s="181">
        <v>45</v>
      </c>
    </row>
    <row r="75" spans="1:6" s="34" customFormat="1" ht="15.75" customHeight="1" x14ac:dyDescent="0.25">
      <c r="A75" s="185" t="s">
        <v>246</v>
      </c>
      <c r="B75" s="179">
        <v>14178</v>
      </c>
      <c r="C75" s="179">
        <v>14178</v>
      </c>
      <c r="D75" s="179">
        <v>14178</v>
      </c>
      <c r="E75" s="179">
        <v>6735</v>
      </c>
      <c r="F75" s="179">
        <v>5055</v>
      </c>
    </row>
    <row r="76" spans="1:6" s="34" customFormat="1" ht="15.75" customHeight="1" x14ac:dyDescent="0.25">
      <c r="A76" s="195" t="s">
        <v>22</v>
      </c>
      <c r="B76" s="196"/>
      <c r="C76" s="179">
        <v>6994</v>
      </c>
      <c r="D76" s="181">
        <v>6994</v>
      </c>
      <c r="E76" s="181">
        <v>3938</v>
      </c>
      <c r="F76" s="181">
        <v>1677</v>
      </c>
    </row>
    <row r="77" spans="1:6" s="34" customFormat="1" ht="15.75" customHeight="1" x14ac:dyDescent="0.25">
      <c r="A77" s="195" t="s">
        <v>201</v>
      </c>
      <c r="B77" s="196"/>
      <c r="C77" s="179">
        <v>7048</v>
      </c>
      <c r="D77" s="181">
        <v>7048</v>
      </c>
      <c r="E77" s="181">
        <v>2791</v>
      </c>
      <c r="F77" s="181">
        <v>3360</v>
      </c>
    </row>
    <row r="78" spans="1:6" s="34" customFormat="1" ht="15.75" customHeight="1" x14ac:dyDescent="0.25">
      <c r="A78" s="195" t="s">
        <v>202</v>
      </c>
      <c r="B78" s="196"/>
      <c r="C78" s="179">
        <v>36</v>
      </c>
      <c r="D78" s="181">
        <v>36</v>
      </c>
      <c r="E78" s="181">
        <v>6</v>
      </c>
      <c r="F78" s="181">
        <v>18</v>
      </c>
    </row>
    <row r="79" spans="1:6" s="34" customFormat="1" ht="15.75" customHeight="1" x14ac:dyDescent="0.25">
      <c r="A79" s="185" t="s">
        <v>247</v>
      </c>
      <c r="B79" s="179">
        <v>14178</v>
      </c>
      <c r="C79" s="179">
        <v>14178</v>
      </c>
      <c r="D79" s="179">
        <v>14178</v>
      </c>
      <c r="E79" s="179">
        <v>6734</v>
      </c>
      <c r="F79" s="179">
        <v>5055</v>
      </c>
    </row>
    <row r="80" spans="1:6" s="34" customFormat="1" ht="15.75" customHeight="1" x14ac:dyDescent="0.25">
      <c r="A80" s="195" t="s">
        <v>22</v>
      </c>
      <c r="B80" s="196"/>
      <c r="C80" s="179">
        <v>7538</v>
      </c>
      <c r="D80" s="181">
        <v>7538</v>
      </c>
      <c r="E80" s="181">
        <v>4162</v>
      </c>
      <c r="F80" s="181">
        <v>1826</v>
      </c>
    </row>
    <row r="81" spans="1:6" s="34" customFormat="1" ht="15.75" customHeight="1" x14ac:dyDescent="0.25">
      <c r="A81" s="195" t="s">
        <v>201</v>
      </c>
      <c r="B81" s="196"/>
      <c r="C81" s="179">
        <v>6520</v>
      </c>
      <c r="D81" s="181">
        <v>6520</v>
      </c>
      <c r="E81" s="181">
        <v>2571</v>
      </c>
      <c r="F81" s="181">
        <v>3221</v>
      </c>
    </row>
    <row r="82" spans="1:6" s="34" customFormat="1" ht="15.75" customHeight="1" x14ac:dyDescent="0.25">
      <c r="A82" s="199" t="s">
        <v>202</v>
      </c>
      <c r="B82" s="196"/>
      <c r="C82" s="179">
        <v>20</v>
      </c>
      <c r="D82" s="181">
        <v>20</v>
      </c>
      <c r="E82" s="181">
        <v>1</v>
      </c>
      <c r="F82" s="181">
        <v>8</v>
      </c>
    </row>
    <row r="83" spans="1:6" s="34" customFormat="1" ht="15.75" customHeight="1" x14ac:dyDescent="0.25">
      <c r="A83" s="178" t="s">
        <v>219</v>
      </c>
      <c r="B83" s="179"/>
      <c r="C83" s="179"/>
      <c r="D83" s="179"/>
      <c r="E83" s="179"/>
      <c r="F83" s="179"/>
    </row>
    <row r="84" spans="1:6" s="34" customFormat="1" ht="15.75" customHeight="1" x14ac:dyDescent="0.25">
      <c r="A84" s="195" t="s">
        <v>220</v>
      </c>
      <c r="B84" s="196"/>
      <c r="C84" s="179"/>
      <c r="D84" s="181"/>
      <c r="E84" s="181"/>
      <c r="F84" s="181"/>
    </row>
    <row r="85" spans="1:6" s="34" customFormat="1" ht="15.75" customHeight="1" x14ac:dyDescent="0.25">
      <c r="A85" s="195" t="s">
        <v>221</v>
      </c>
      <c r="B85" s="196"/>
      <c r="C85" s="179"/>
      <c r="D85" s="181"/>
      <c r="E85" s="181"/>
      <c r="F85" s="181"/>
    </row>
    <row r="86" spans="1:6" s="34" customFormat="1" ht="15.75" customHeight="1" x14ac:dyDescent="0.25">
      <c r="A86" s="191" t="s">
        <v>248</v>
      </c>
      <c r="B86" s="179"/>
      <c r="C86" s="179"/>
      <c r="D86" s="179"/>
      <c r="E86" s="179"/>
      <c r="F86" s="179"/>
    </row>
    <row r="87" spans="1:6" s="34" customFormat="1" ht="15.75" customHeight="1" x14ac:dyDescent="0.25">
      <c r="A87" s="191" t="s">
        <v>249</v>
      </c>
      <c r="B87" s="179"/>
      <c r="C87" s="179">
        <v>60</v>
      </c>
      <c r="D87" s="181">
        <v>60</v>
      </c>
      <c r="E87" s="181">
        <v>24</v>
      </c>
      <c r="F87" s="181">
        <v>24</v>
      </c>
    </row>
    <row r="88" spans="1:6" s="34" customFormat="1" ht="15.75" customHeight="1" x14ac:dyDescent="0.25">
      <c r="A88" s="201" t="s">
        <v>250</v>
      </c>
      <c r="B88" s="179"/>
      <c r="C88" s="179">
        <v>2</v>
      </c>
      <c r="D88" s="179">
        <v>2</v>
      </c>
      <c r="E88" s="179"/>
      <c r="F88" s="179">
        <v>2</v>
      </c>
    </row>
    <row r="89" spans="1:6" ht="15.75" x14ac:dyDescent="0.25">
      <c r="A89" s="202" t="s">
        <v>225</v>
      </c>
      <c r="B89" s="179"/>
      <c r="C89" s="179"/>
      <c r="D89" s="181"/>
      <c r="E89" s="181"/>
      <c r="F89" s="181"/>
    </row>
    <row r="90" spans="1:6" ht="15.75" x14ac:dyDescent="0.25">
      <c r="A90" s="202" t="s">
        <v>226</v>
      </c>
      <c r="B90" s="179"/>
      <c r="C90" s="179"/>
      <c r="D90" s="181"/>
      <c r="E90" s="181"/>
      <c r="F90" s="181"/>
    </row>
    <row r="91" spans="1:6" ht="15.75" x14ac:dyDescent="0.25">
      <c r="A91" s="202" t="s">
        <v>227</v>
      </c>
      <c r="B91" s="179"/>
      <c r="C91" s="179"/>
      <c r="D91" s="181"/>
      <c r="E91" s="181"/>
      <c r="F91" s="181"/>
    </row>
    <row r="92" spans="1:6" ht="15.75" x14ac:dyDescent="0.25">
      <c r="A92" s="202" t="s">
        <v>228</v>
      </c>
      <c r="B92" s="179"/>
      <c r="C92" s="179"/>
      <c r="D92" s="181"/>
      <c r="E92" s="181"/>
      <c r="F92" s="181"/>
    </row>
    <row r="93" spans="1:6" ht="15.75" x14ac:dyDescent="0.25">
      <c r="A93" s="203" t="s">
        <v>229</v>
      </c>
      <c r="B93" s="179"/>
      <c r="C93" s="179">
        <v>2</v>
      </c>
      <c r="D93" s="181">
        <v>2</v>
      </c>
      <c r="E93" s="181"/>
      <c r="F93" s="181">
        <v>2</v>
      </c>
    </row>
  </sheetData>
  <mergeCells count="7">
    <mergeCell ref="A1:F1"/>
    <mergeCell ref="A2:A4"/>
    <mergeCell ref="B2:B4"/>
    <mergeCell ref="C2:C4"/>
    <mergeCell ref="D2:F2"/>
    <mergeCell ref="D3:D4"/>
    <mergeCell ref="E3:F3"/>
  </mergeCells>
  <dataValidations count="45"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0:E52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6:E48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2:E44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8:E40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4:E36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0:E32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26:E28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22:E24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4:E16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0:E12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76:E78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72:E74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8:E70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9:E61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9:E93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5:E57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3:E65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0:E82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4:E85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0:F52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6:F48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2:F44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8:F40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4:F36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0:F32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26:F28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22:F24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4:F16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0:F12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76:F78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72:F74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8:F70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9:F61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5:F57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3:F65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0:F82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9:F93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4:F85">
      <formula1>MIN(D10,#REF!)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F87">
      <formula1>D87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E87">
      <formula1>D87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75:F75 E62:F62 E79:F79 E53:F54 E58:F58 E66:F67 E71:F71 D10:D12 D84:D85 D46:D48 D42:D44 D38:D40 D34:D36 D30:D32 D26:D28 D22:D24 D14:D16 D89:D93 D50:D53 D55:D57 D59:D61 D63:D66 D68:D70 D72:D74 D76:D78 D80:D82">
      <formula1>#REF!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6:E8">
      <formula1>D6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6:F8">
      <formula1>D6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D86:E86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6:D8 D88:F88 F86 D87">
      <formula1>0</formula1>
    </dataValidation>
  </dataValidations>
  <printOptions horizontalCentered="1"/>
  <pageMargins left="0.1968" right="0.1183" top="0.1968" bottom="3.9300000000000002E-2" header="0.15740000000000001" footer="7.8700000000000006E-2"/>
  <pageSetup paperSize="9" fitToWidth="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selection activeCell="X11" sqref="X11"/>
    </sheetView>
  </sheetViews>
  <sheetFormatPr defaultRowHeight="15" x14ac:dyDescent="0.25"/>
  <cols>
    <col min="1" max="1" width="5.5546875" style="43" customWidth="1"/>
    <col min="2" max="2" width="5.44140625" style="49" customWidth="1"/>
    <col min="3" max="3" width="4.88671875" style="43" customWidth="1"/>
    <col min="4" max="4" width="5.44140625" style="43" customWidth="1"/>
    <col min="5" max="5" width="5.33203125" style="49" customWidth="1"/>
    <col min="6" max="6" width="5.33203125" style="50" customWidth="1"/>
    <col min="7" max="7" width="6.21875" style="43" customWidth="1"/>
    <col min="8" max="8" width="5.44140625" style="43" customWidth="1"/>
    <col min="9" max="9" width="5.21875" style="43" customWidth="1"/>
    <col min="10" max="10" width="5.33203125" style="43" customWidth="1"/>
    <col min="11" max="11" width="4.6640625" style="43" customWidth="1"/>
    <col min="12" max="12" width="4.77734375" style="43" customWidth="1"/>
    <col min="13" max="13" width="4.88671875" style="43" customWidth="1"/>
    <col min="14" max="14" width="4.21875" style="43" customWidth="1"/>
    <col min="15" max="15" width="6.44140625" style="43" customWidth="1"/>
    <col min="16" max="16" width="5.5546875" style="43" customWidth="1"/>
    <col min="17" max="17" width="4.77734375" style="43" customWidth="1"/>
    <col min="18" max="18" width="5.77734375" style="43" customWidth="1"/>
    <col min="19" max="19" width="4.44140625" style="43" customWidth="1"/>
    <col min="20" max="20" width="5.5546875" style="43" customWidth="1"/>
    <col min="21" max="22" width="0" style="43" hidden="1" customWidth="1"/>
    <col min="23" max="256" width="8.88671875" style="43"/>
    <col min="257" max="257" width="5.5546875" style="43" customWidth="1"/>
    <col min="258" max="258" width="6.21875" style="43" customWidth="1"/>
    <col min="259" max="259" width="4.88671875" style="43" customWidth="1"/>
    <col min="260" max="260" width="5.44140625" style="43" customWidth="1"/>
    <col min="261" max="262" width="5.33203125" style="43" customWidth="1"/>
    <col min="263" max="263" width="4.88671875" style="43" customWidth="1"/>
    <col min="264" max="264" width="5.109375" style="43" customWidth="1"/>
    <col min="265" max="265" width="3.6640625" style="43" customWidth="1"/>
    <col min="266" max="266" width="4.77734375" style="43" customWidth="1"/>
    <col min="267" max="267" width="4.6640625" style="43" customWidth="1"/>
    <col min="268" max="268" width="4.77734375" style="43" customWidth="1"/>
    <col min="269" max="269" width="5.88671875" style="43" customWidth="1"/>
    <col min="270" max="270" width="5.6640625" style="43" customWidth="1"/>
    <col min="271" max="271" width="6.109375" style="43" customWidth="1"/>
    <col min="272" max="272" width="5.5546875" style="43" customWidth="1"/>
    <col min="273" max="274" width="5.109375" style="43" customWidth="1"/>
    <col min="275" max="275" width="4.44140625" style="43" customWidth="1"/>
    <col min="276" max="276" width="5.5546875" style="43" customWidth="1"/>
    <col min="277" max="278" width="0" style="43" hidden="1" customWidth="1"/>
    <col min="279" max="512" width="8.88671875" style="43"/>
    <col min="513" max="513" width="5.5546875" style="43" customWidth="1"/>
    <col min="514" max="514" width="6.21875" style="43" customWidth="1"/>
    <col min="515" max="515" width="4.88671875" style="43" customWidth="1"/>
    <col min="516" max="516" width="5.44140625" style="43" customWidth="1"/>
    <col min="517" max="518" width="5.33203125" style="43" customWidth="1"/>
    <col min="519" max="519" width="4.88671875" style="43" customWidth="1"/>
    <col min="520" max="520" width="5.109375" style="43" customWidth="1"/>
    <col min="521" max="521" width="3.6640625" style="43" customWidth="1"/>
    <col min="522" max="522" width="4.77734375" style="43" customWidth="1"/>
    <col min="523" max="523" width="4.6640625" style="43" customWidth="1"/>
    <col min="524" max="524" width="4.77734375" style="43" customWidth="1"/>
    <col min="525" max="525" width="5.88671875" style="43" customWidth="1"/>
    <col min="526" max="526" width="5.6640625" style="43" customWidth="1"/>
    <col min="527" max="527" width="6.109375" style="43" customWidth="1"/>
    <col min="528" max="528" width="5.5546875" style="43" customWidth="1"/>
    <col min="529" max="530" width="5.109375" style="43" customWidth="1"/>
    <col min="531" max="531" width="4.44140625" style="43" customWidth="1"/>
    <col min="532" max="532" width="5.5546875" style="43" customWidth="1"/>
    <col min="533" max="534" width="0" style="43" hidden="1" customWidth="1"/>
    <col min="535" max="768" width="8.88671875" style="43"/>
    <col min="769" max="769" width="5.5546875" style="43" customWidth="1"/>
    <col min="770" max="770" width="6.21875" style="43" customWidth="1"/>
    <col min="771" max="771" width="4.88671875" style="43" customWidth="1"/>
    <col min="772" max="772" width="5.44140625" style="43" customWidth="1"/>
    <col min="773" max="774" width="5.33203125" style="43" customWidth="1"/>
    <col min="775" max="775" width="4.88671875" style="43" customWidth="1"/>
    <col min="776" max="776" width="5.109375" style="43" customWidth="1"/>
    <col min="777" max="777" width="3.6640625" style="43" customWidth="1"/>
    <col min="778" max="778" width="4.77734375" style="43" customWidth="1"/>
    <col min="779" max="779" width="4.6640625" style="43" customWidth="1"/>
    <col min="780" max="780" width="4.77734375" style="43" customWidth="1"/>
    <col min="781" max="781" width="5.88671875" style="43" customWidth="1"/>
    <col min="782" max="782" width="5.6640625" style="43" customWidth="1"/>
    <col min="783" max="783" width="6.109375" style="43" customWidth="1"/>
    <col min="784" max="784" width="5.5546875" style="43" customWidth="1"/>
    <col min="785" max="786" width="5.109375" style="43" customWidth="1"/>
    <col min="787" max="787" width="4.44140625" style="43" customWidth="1"/>
    <col min="788" max="788" width="5.5546875" style="43" customWidth="1"/>
    <col min="789" max="790" width="0" style="43" hidden="1" customWidth="1"/>
    <col min="791" max="1024" width="8.88671875" style="43"/>
    <col min="1025" max="1025" width="5.5546875" style="43" customWidth="1"/>
    <col min="1026" max="1026" width="6.21875" style="43" customWidth="1"/>
    <col min="1027" max="1027" width="4.88671875" style="43" customWidth="1"/>
    <col min="1028" max="1028" width="5.44140625" style="43" customWidth="1"/>
    <col min="1029" max="1030" width="5.33203125" style="43" customWidth="1"/>
    <col min="1031" max="1031" width="4.88671875" style="43" customWidth="1"/>
    <col min="1032" max="1032" width="5.109375" style="43" customWidth="1"/>
    <col min="1033" max="1033" width="3.6640625" style="43" customWidth="1"/>
    <col min="1034" max="1034" width="4.77734375" style="43" customWidth="1"/>
    <col min="1035" max="1035" width="4.6640625" style="43" customWidth="1"/>
    <col min="1036" max="1036" width="4.77734375" style="43" customWidth="1"/>
    <col min="1037" max="1037" width="5.88671875" style="43" customWidth="1"/>
    <col min="1038" max="1038" width="5.6640625" style="43" customWidth="1"/>
    <col min="1039" max="1039" width="6.109375" style="43" customWidth="1"/>
    <col min="1040" max="1040" width="5.5546875" style="43" customWidth="1"/>
    <col min="1041" max="1042" width="5.109375" style="43" customWidth="1"/>
    <col min="1043" max="1043" width="4.44140625" style="43" customWidth="1"/>
    <col min="1044" max="1044" width="5.5546875" style="43" customWidth="1"/>
    <col min="1045" max="1046" width="0" style="43" hidden="1" customWidth="1"/>
    <col min="1047" max="1280" width="8.88671875" style="43"/>
    <col min="1281" max="1281" width="5.5546875" style="43" customWidth="1"/>
    <col min="1282" max="1282" width="6.21875" style="43" customWidth="1"/>
    <col min="1283" max="1283" width="4.88671875" style="43" customWidth="1"/>
    <col min="1284" max="1284" width="5.44140625" style="43" customWidth="1"/>
    <col min="1285" max="1286" width="5.33203125" style="43" customWidth="1"/>
    <col min="1287" max="1287" width="4.88671875" style="43" customWidth="1"/>
    <col min="1288" max="1288" width="5.109375" style="43" customWidth="1"/>
    <col min="1289" max="1289" width="3.6640625" style="43" customWidth="1"/>
    <col min="1290" max="1290" width="4.77734375" style="43" customWidth="1"/>
    <col min="1291" max="1291" width="4.6640625" style="43" customWidth="1"/>
    <col min="1292" max="1292" width="4.77734375" style="43" customWidth="1"/>
    <col min="1293" max="1293" width="5.88671875" style="43" customWidth="1"/>
    <col min="1294" max="1294" width="5.6640625" style="43" customWidth="1"/>
    <col min="1295" max="1295" width="6.109375" style="43" customWidth="1"/>
    <col min="1296" max="1296" width="5.5546875" style="43" customWidth="1"/>
    <col min="1297" max="1298" width="5.109375" style="43" customWidth="1"/>
    <col min="1299" max="1299" width="4.44140625" style="43" customWidth="1"/>
    <col min="1300" max="1300" width="5.5546875" style="43" customWidth="1"/>
    <col min="1301" max="1302" width="0" style="43" hidden="1" customWidth="1"/>
    <col min="1303" max="1536" width="8.88671875" style="43"/>
    <col min="1537" max="1537" width="5.5546875" style="43" customWidth="1"/>
    <col min="1538" max="1538" width="6.21875" style="43" customWidth="1"/>
    <col min="1539" max="1539" width="4.88671875" style="43" customWidth="1"/>
    <col min="1540" max="1540" width="5.44140625" style="43" customWidth="1"/>
    <col min="1541" max="1542" width="5.33203125" style="43" customWidth="1"/>
    <col min="1543" max="1543" width="4.88671875" style="43" customWidth="1"/>
    <col min="1544" max="1544" width="5.109375" style="43" customWidth="1"/>
    <col min="1545" max="1545" width="3.6640625" style="43" customWidth="1"/>
    <col min="1546" max="1546" width="4.77734375" style="43" customWidth="1"/>
    <col min="1547" max="1547" width="4.6640625" style="43" customWidth="1"/>
    <col min="1548" max="1548" width="4.77734375" style="43" customWidth="1"/>
    <col min="1549" max="1549" width="5.88671875" style="43" customWidth="1"/>
    <col min="1550" max="1550" width="5.6640625" style="43" customWidth="1"/>
    <col min="1551" max="1551" width="6.109375" style="43" customWidth="1"/>
    <col min="1552" max="1552" width="5.5546875" style="43" customWidth="1"/>
    <col min="1553" max="1554" width="5.109375" style="43" customWidth="1"/>
    <col min="1555" max="1555" width="4.44140625" style="43" customWidth="1"/>
    <col min="1556" max="1556" width="5.5546875" style="43" customWidth="1"/>
    <col min="1557" max="1558" width="0" style="43" hidden="1" customWidth="1"/>
    <col min="1559" max="1792" width="8.88671875" style="43"/>
    <col min="1793" max="1793" width="5.5546875" style="43" customWidth="1"/>
    <col min="1794" max="1794" width="6.21875" style="43" customWidth="1"/>
    <col min="1795" max="1795" width="4.88671875" style="43" customWidth="1"/>
    <col min="1796" max="1796" width="5.44140625" style="43" customWidth="1"/>
    <col min="1797" max="1798" width="5.33203125" style="43" customWidth="1"/>
    <col min="1799" max="1799" width="4.88671875" style="43" customWidth="1"/>
    <col min="1800" max="1800" width="5.109375" style="43" customWidth="1"/>
    <col min="1801" max="1801" width="3.6640625" style="43" customWidth="1"/>
    <col min="1802" max="1802" width="4.77734375" style="43" customWidth="1"/>
    <col min="1803" max="1803" width="4.6640625" style="43" customWidth="1"/>
    <col min="1804" max="1804" width="4.77734375" style="43" customWidth="1"/>
    <col min="1805" max="1805" width="5.88671875" style="43" customWidth="1"/>
    <col min="1806" max="1806" width="5.6640625" style="43" customWidth="1"/>
    <col min="1807" max="1807" width="6.109375" style="43" customWidth="1"/>
    <col min="1808" max="1808" width="5.5546875" style="43" customWidth="1"/>
    <col min="1809" max="1810" width="5.109375" style="43" customWidth="1"/>
    <col min="1811" max="1811" width="4.44140625" style="43" customWidth="1"/>
    <col min="1812" max="1812" width="5.5546875" style="43" customWidth="1"/>
    <col min="1813" max="1814" width="0" style="43" hidden="1" customWidth="1"/>
    <col min="1815" max="2048" width="8.88671875" style="43"/>
    <col min="2049" max="2049" width="5.5546875" style="43" customWidth="1"/>
    <col min="2050" max="2050" width="6.21875" style="43" customWidth="1"/>
    <col min="2051" max="2051" width="4.88671875" style="43" customWidth="1"/>
    <col min="2052" max="2052" width="5.44140625" style="43" customWidth="1"/>
    <col min="2053" max="2054" width="5.33203125" style="43" customWidth="1"/>
    <col min="2055" max="2055" width="4.88671875" style="43" customWidth="1"/>
    <col min="2056" max="2056" width="5.109375" style="43" customWidth="1"/>
    <col min="2057" max="2057" width="3.6640625" style="43" customWidth="1"/>
    <col min="2058" max="2058" width="4.77734375" style="43" customWidth="1"/>
    <col min="2059" max="2059" width="4.6640625" style="43" customWidth="1"/>
    <col min="2060" max="2060" width="4.77734375" style="43" customWidth="1"/>
    <col min="2061" max="2061" width="5.88671875" style="43" customWidth="1"/>
    <col min="2062" max="2062" width="5.6640625" style="43" customWidth="1"/>
    <col min="2063" max="2063" width="6.109375" style="43" customWidth="1"/>
    <col min="2064" max="2064" width="5.5546875" style="43" customWidth="1"/>
    <col min="2065" max="2066" width="5.109375" style="43" customWidth="1"/>
    <col min="2067" max="2067" width="4.44140625" style="43" customWidth="1"/>
    <col min="2068" max="2068" width="5.5546875" style="43" customWidth="1"/>
    <col min="2069" max="2070" width="0" style="43" hidden="1" customWidth="1"/>
    <col min="2071" max="2304" width="8.88671875" style="43"/>
    <col min="2305" max="2305" width="5.5546875" style="43" customWidth="1"/>
    <col min="2306" max="2306" width="6.21875" style="43" customWidth="1"/>
    <col min="2307" max="2307" width="4.88671875" style="43" customWidth="1"/>
    <col min="2308" max="2308" width="5.44140625" style="43" customWidth="1"/>
    <col min="2309" max="2310" width="5.33203125" style="43" customWidth="1"/>
    <col min="2311" max="2311" width="4.88671875" style="43" customWidth="1"/>
    <col min="2312" max="2312" width="5.109375" style="43" customWidth="1"/>
    <col min="2313" max="2313" width="3.6640625" style="43" customWidth="1"/>
    <col min="2314" max="2314" width="4.77734375" style="43" customWidth="1"/>
    <col min="2315" max="2315" width="4.6640625" style="43" customWidth="1"/>
    <col min="2316" max="2316" width="4.77734375" style="43" customWidth="1"/>
    <col min="2317" max="2317" width="5.88671875" style="43" customWidth="1"/>
    <col min="2318" max="2318" width="5.6640625" style="43" customWidth="1"/>
    <col min="2319" max="2319" width="6.109375" style="43" customWidth="1"/>
    <col min="2320" max="2320" width="5.5546875" style="43" customWidth="1"/>
    <col min="2321" max="2322" width="5.109375" style="43" customWidth="1"/>
    <col min="2323" max="2323" width="4.44140625" style="43" customWidth="1"/>
    <col min="2324" max="2324" width="5.5546875" style="43" customWidth="1"/>
    <col min="2325" max="2326" width="0" style="43" hidden="1" customWidth="1"/>
    <col min="2327" max="2560" width="8.88671875" style="43"/>
    <col min="2561" max="2561" width="5.5546875" style="43" customWidth="1"/>
    <col min="2562" max="2562" width="6.21875" style="43" customWidth="1"/>
    <col min="2563" max="2563" width="4.88671875" style="43" customWidth="1"/>
    <col min="2564" max="2564" width="5.44140625" style="43" customWidth="1"/>
    <col min="2565" max="2566" width="5.33203125" style="43" customWidth="1"/>
    <col min="2567" max="2567" width="4.88671875" style="43" customWidth="1"/>
    <col min="2568" max="2568" width="5.109375" style="43" customWidth="1"/>
    <col min="2569" max="2569" width="3.6640625" style="43" customWidth="1"/>
    <col min="2570" max="2570" width="4.77734375" style="43" customWidth="1"/>
    <col min="2571" max="2571" width="4.6640625" style="43" customWidth="1"/>
    <col min="2572" max="2572" width="4.77734375" style="43" customWidth="1"/>
    <col min="2573" max="2573" width="5.88671875" style="43" customWidth="1"/>
    <col min="2574" max="2574" width="5.6640625" style="43" customWidth="1"/>
    <col min="2575" max="2575" width="6.109375" style="43" customWidth="1"/>
    <col min="2576" max="2576" width="5.5546875" style="43" customWidth="1"/>
    <col min="2577" max="2578" width="5.109375" style="43" customWidth="1"/>
    <col min="2579" max="2579" width="4.44140625" style="43" customWidth="1"/>
    <col min="2580" max="2580" width="5.5546875" style="43" customWidth="1"/>
    <col min="2581" max="2582" width="0" style="43" hidden="1" customWidth="1"/>
    <col min="2583" max="2816" width="8.88671875" style="43"/>
    <col min="2817" max="2817" width="5.5546875" style="43" customWidth="1"/>
    <col min="2818" max="2818" width="6.21875" style="43" customWidth="1"/>
    <col min="2819" max="2819" width="4.88671875" style="43" customWidth="1"/>
    <col min="2820" max="2820" width="5.44140625" style="43" customWidth="1"/>
    <col min="2821" max="2822" width="5.33203125" style="43" customWidth="1"/>
    <col min="2823" max="2823" width="4.88671875" style="43" customWidth="1"/>
    <col min="2824" max="2824" width="5.109375" style="43" customWidth="1"/>
    <col min="2825" max="2825" width="3.6640625" style="43" customWidth="1"/>
    <col min="2826" max="2826" width="4.77734375" style="43" customWidth="1"/>
    <col min="2827" max="2827" width="4.6640625" style="43" customWidth="1"/>
    <col min="2828" max="2828" width="4.77734375" style="43" customWidth="1"/>
    <col min="2829" max="2829" width="5.88671875" style="43" customWidth="1"/>
    <col min="2830" max="2830" width="5.6640625" style="43" customWidth="1"/>
    <col min="2831" max="2831" width="6.109375" style="43" customWidth="1"/>
    <col min="2832" max="2832" width="5.5546875" style="43" customWidth="1"/>
    <col min="2833" max="2834" width="5.109375" style="43" customWidth="1"/>
    <col min="2835" max="2835" width="4.44140625" style="43" customWidth="1"/>
    <col min="2836" max="2836" width="5.5546875" style="43" customWidth="1"/>
    <col min="2837" max="2838" width="0" style="43" hidden="1" customWidth="1"/>
    <col min="2839" max="3072" width="8.88671875" style="43"/>
    <col min="3073" max="3073" width="5.5546875" style="43" customWidth="1"/>
    <col min="3074" max="3074" width="6.21875" style="43" customWidth="1"/>
    <col min="3075" max="3075" width="4.88671875" style="43" customWidth="1"/>
    <col min="3076" max="3076" width="5.44140625" style="43" customWidth="1"/>
    <col min="3077" max="3078" width="5.33203125" style="43" customWidth="1"/>
    <col min="3079" max="3079" width="4.88671875" style="43" customWidth="1"/>
    <col min="3080" max="3080" width="5.109375" style="43" customWidth="1"/>
    <col min="3081" max="3081" width="3.6640625" style="43" customWidth="1"/>
    <col min="3082" max="3082" width="4.77734375" style="43" customWidth="1"/>
    <col min="3083" max="3083" width="4.6640625" style="43" customWidth="1"/>
    <col min="3084" max="3084" width="4.77734375" style="43" customWidth="1"/>
    <col min="3085" max="3085" width="5.88671875" style="43" customWidth="1"/>
    <col min="3086" max="3086" width="5.6640625" style="43" customWidth="1"/>
    <col min="3087" max="3087" width="6.109375" style="43" customWidth="1"/>
    <col min="3088" max="3088" width="5.5546875" style="43" customWidth="1"/>
    <col min="3089" max="3090" width="5.109375" style="43" customWidth="1"/>
    <col min="3091" max="3091" width="4.44140625" style="43" customWidth="1"/>
    <col min="3092" max="3092" width="5.5546875" style="43" customWidth="1"/>
    <col min="3093" max="3094" width="0" style="43" hidden="1" customWidth="1"/>
    <col min="3095" max="3328" width="8.88671875" style="43"/>
    <col min="3329" max="3329" width="5.5546875" style="43" customWidth="1"/>
    <col min="3330" max="3330" width="6.21875" style="43" customWidth="1"/>
    <col min="3331" max="3331" width="4.88671875" style="43" customWidth="1"/>
    <col min="3332" max="3332" width="5.44140625" style="43" customWidth="1"/>
    <col min="3333" max="3334" width="5.33203125" style="43" customWidth="1"/>
    <col min="3335" max="3335" width="4.88671875" style="43" customWidth="1"/>
    <col min="3336" max="3336" width="5.109375" style="43" customWidth="1"/>
    <col min="3337" max="3337" width="3.6640625" style="43" customWidth="1"/>
    <col min="3338" max="3338" width="4.77734375" style="43" customWidth="1"/>
    <col min="3339" max="3339" width="4.6640625" style="43" customWidth="1"/>
    <col min="3340" max="3340" width="4.77734375" style="43" customWidth="1"/>
    <col min="3341" max="3341" width="5.88671875" style="43" customWidth="1"/>
    <col min="3342" max="3342" width="5.6640625" style="43" customWidth="1"/>
    <col min="3343" max="3343" width="6.109375" style="43" customWidth="1"/>
    <col min="3344" max="3344" width="5.5546875" style="43" customWidth="1"/>
    <col min="3345" max="3346" width="5.109375" style="43" customWidth="1"/>
    <col min="3347" max="3347" width="4.44140625" style="43" customWidth="1"/>
    <col min="3348" max="3348" width="5.5546875" style="43" customWidth="1"/>
    <col min="3349" max="3350" width="0" style="43" hidden="1" customWidth="1"/>
    <col min="3351" max="3584" width="8.88671875" style="43"/>
    <col min="3585" max="3585" width="5.5546875" style="43" customWidth="1"/>
    <col min="3586" max="3586" width="6.21875" style="43" customWidth="1"/>
    <col min="3587" max="3587" width="4.88671875" style="43" customWidth="1"/>
    <col min="3588" max="3588" width="5.44140625" style="43" customWidth="1"/>
    <col min="3589" max="3590" width="5.33203125" style="43" customWidth="1"/>
    <col min="3591" max="3591" width="4.88671875" style="43" customWidth="1"/>
    <col min="3592" max="3592" width="5.109375" style="43" customWidth="1"/>
    <col min="3593" max="3593" width="3.6640625" style="43" customWidth="1"/>
    <col min="3594" max="3594" width="4.77734375" style="43" customWidth="1"/>
    <col min="3595" max="3595" width="4.6640625" style="43" customWidth="1"/>
    <col min="3596" max="3596" width="4.77734375" style="43" customWidth="1"/>
    <col min="3597" max="3597" width="5.88671875" style="43" customWidth="1"/>
    <col min="3598" max="3598" width="5.6640625" style="43" customWidth="1"/>
    <col min="3599" max="3599" width="6.109375" style="43" customWidth="1"/>
    <col min="3600" max="3600" width="5.5546875" style="43" customWidth="1"/>
    <col min="3601" max="3602" width="5.109375" style="43" customWidth="1"/>
    <col min="3603" max="3603" width="4.44140625" style="43" customWidth="1"/>
    <col min="3604" max="3604" width="5.5546875" style="43" customWidth="1"/>
    <col min="3605" max="3606" width="0" style="43" hidden="1" customWidth="1"/>
    <col min="3607" max="3840" width="8.88671875" style="43"/>
    <col min="3841" max="3841" width="5.5546875" style="43" customWidth="1"/>
    <col min="3842" max="3842" width="6.21875" style="43" customWidth="1"/>
    <col min="3843" max="3843" width="4.88671875" style="43" customWidth="1"/>
    <col min="3844" max="3844" width="5.44140625" style="43" customWidth="1"/>
    <col min="3845" max="3846" width="5.33203125" style="43" customWidth="1"/>
    <col min="3847" max="3847" width="4.88671875" style="43" customWidth="1"/>
    <col min="3848" max="3848" width="5.109375" style="43" customWidth="1"/>
    <col min="3849" max="3849" width="3.6640625" style="43" customWidth="1"/>
    <col min="3850" max="3850" width="4.77734375" style="43" customWidth="1"/>
    <col min="3851" max="3851" width="4.6640625" style="43" customWidth="1"/>
    <col min="3852" max="3852" width="4.77734375" style="43" customWidth="1"/>
    <col min="3853" max="3853" width="5.88671875" style="43" customWidth="1"/>
    <col min="3854" max="3854" width="5.6640625" style="43" customWidth="1"/>
    <col min="3855" max="3855" width="6.109375" style="43" customWidth="1"/>
    <col min="3856" max="3856" width="5.5546875" style="43" customWidth="1"/>
    <col min="3857" max="3858" width="5.109375" style="43" customWidth="1"/>
    <col min="3859" max="3859" width="4.44140625" style="43" customWidth="1"/>
    <col min="3860" max="3860" width="5.5546875" style="43" customWidth="1"/>
    <col min="3861" max="3862" width="0" style="43" hidden="1" customWidth="1"/>
    <col min="3863" max="4096" width="8.88671875" style="43"/>
    <col min="4097" max="4097" width="5.5546875" style="43" customWidth="1"/>
    <col min="4098" max="4098" width="6.21875" style="43" customWidth="1"/>
    <col min="4099" max="4099" width="4.88671875" style="43" customWidth="1"/>
    <col min="4100" max="4100" width="5.44140625" style="43" customWidth="1"/>
    <col min="4101" max="4102" width="5.33203125" style="43" customWidth="1"/>
    <col min="4103" max="4103" width="4.88671875" style="43" customWidth="1"/>
    <col min="4104" max="4104" width="5.109375" style="43" customWidth="1"/>
    <col min="4105" max="4105" width="3.6640625" style="43" customWidth="1"/>
    <col min="4106" max="4106" width="4.77734375" style="43" customWidth="1"/>
    <col min="4107" max="4107" width="4.6640625" style="43" customWidth="1"/>
    <col min="4108" max="4108" width="4.77734375" style="43" customWidth="1"/>
    <col min="4109" max="4109" width="5.88671875" style="43" customWidth="1"/>
    <col min="4110" max="4110" width="5.6640625" style="43" customWidth="1"/>
    <col min="4111" max="4111" width="6.109375" style="43" customWidth="1"/>
    <col min="4112" max="4112" width="5.5546875" style="43" customWidth="1"/>
    <col min="4113" max="4114" width="5.109375" style="43" customWidth="1"/>
    <col min="4115" max="4115" width="4.44140625" style="43" customWidth="1"/>
    <col min="4116" max="4116" width="5.5546875" style="43" customWidth="1"/>
    <col min="4117" max="4118" width="0" style="43" hidden="1" customWidth="1"/>
    <col min="4119" max="4352" width="8.88671875" style="43"/>
    <col min="4353" max="4353" width="5.5546875" style="43" customWidth="1"/>
    <col min="4354" max="4354" width="6.21875" style="43" customWidth="1"/>
    <col min="4355" max="4355" width="4.88671875" style="43" customWidth="1"/>
    <col min="4356" max="4356" width="5.44140625" style="43" customWidth="1"/>
    <col min="4357" max="4358" width="5.33203125" style="43" customWidth="1"/>
    <col min="4359" max="4359" width="4.88671875" style="43" customWidth="1"/>
    <col min="4360" max="4360" width="5.109375" style="43" customWidth="1"/>
    <col min="4361" max="4361" width="3.6640625" style="43" customWidth="1"/>
    <col min="4362" max="4362" width="4.77734375" style="43" customWidth="1"/>
    <col min="4363" max="4363" width="4.6640625" style="43" customWidth="1"/>
    <col min="4364" max="4364" width="4.77734375" style="43" customWidth="1"/>
    <col min="4365" max="4365" width="5.88671875" style="43" customWidth="1"/>
    <col min="4366" max="4366" width="5.6640625" style="43" customWidth="1"/>
    <col min="4367" max="4367" width="6.109375" style="43" customWidth="1"/>
    <col min="4368" max="4368" width="5.5546875" style="43" customWidth="1"/>
    <col min="4369" max="4370" width="5.109375" style="43" customWidth="1"/>
    <col min="4371" max="4371" width="4.44140625" style="43" customWidth="1"/>
    <col min="4372" max="4372" width="5.5546875" style="43" customWidth="1"/>
    <col min="4373" max="4374" width="0" style="43" hidden="1" customWidth="1"/>
    <col min="4375" max="4608" width="8.88671875" style="43"/>
    <col min="4609" max="4609" width="5.5546875" style="43" customWidth="1"/>
    <col min="4610" max="4610" width="6.21875" style="43" customWidth="1"/>
    <col min="4611" max="4611" width="4.88671875" style="43" customWidth="1"/>
    <col min="4612" max="4612" width="5.44140625" style="43" customWidth="1"/>
    <col min="4613" max="4614" width="5.33203125" style="43" customWidth="1"/>
    <col min="4615" max="4615" width="4.88671875" style="43" customWidth="1"/>
    <col min="4616" max="4616" width="5.109375" style="43" customWidth="1"/>
    <col min="4617" max="4617" width="3.6640625" style="43" customWidth="1"/>
    <col min="4618" max="4618" width="4.77734375" style="43" customWidth="1"/>
    <col min="4619" max="4619" width="4.6640625" style="43" customWidth="1"/>
    <col min="4620" max="4620" width="4.77734375" style="43" customWidth="1"/>
    <col min="4621" max="4621" width="5.88671875" style="43" customWidth="1"/>
    <col min="4622" max="4622" width="5.6640625" style="43" customWidth="1"/>
    <col min="4623" max="4623" width="6.109375" style="43" customWidth="1"/>
    <col min="4624" max="4624" width="5.5546875" style="43" customWidth="1"/>
    <col min="4625" max="4626" width="5.109375" style="43" customWidth="1"/>
    <col min="4627" max="4627" width="4.44140625" style="43" customWidth="1"/>
    <col min="4628" max="4628" width="5.5546875" style="43" customWidth="1"/>
    <col min="4629" max="4630" width="0" style="43" hidden="1" customWidth="1"/>
    <col min="4631" max="4864" width="8.88671875" style="43"/>
    <col min="4865" max="4865" width="5.5546875" style="43" customWidth="1"/>
    <col min="4866" max="4866" width="6.21875" style="43" customWidth="1"/>
    <col min="4867" max="4867" width="4.88671875" style="43" customWidth="1"/>
    <col min="4868" max="4868" width="5.44140625" style="43" customWidth="1"/>
    <col min="4869" max="4870" width="5.33203125" style="43" customWidth="1"/>
    <col min="4871" max="4871" width="4.88671875" style="43" customWidth="1"/>
    <col min="4872" max="4872" width="5.109375" style="43" customWidth="1"/>
    <col min="4873" max="4873" width="3.6640625" style="43" customWidth="1"/>
    <col min="4874" max="4874" width="4.77734375" style="43" customWidth="1"/>
    <col min="4875" max="4875" width="4.6640625" style="43" customWidth="1"/>
    <col min="4876" max="4876" width="4.77734375" style="43" customWidth="1"/>
    <col min="4877" max="4877" width="5.88671875" style="43" customWidth="1"/>
    <col min="4878" max="4878" width="5.6640625" style="43" customWidth="1"/>
    <col min="4879" max="4879" width="6.109375" style="43" customWidth="1"/>
    <col min="4880" max="4880" width="5.5546875" style="43" customWidth="1"/>
    <col min="4881" max="4882" width="5.109375" style="43" customWidth="1"/>
    <col min="4883" max="4883" width="4.44140625" style="43" customWidth="1"/>
    <col min="4884" max="4884" width="5.5546875" style="43" customWidth="1"/>
    <col min="4885" max="4886" width="0" style="43" hidden="1" customWidth="1"/>
    <col min="4887" max="5120" width="8.88671875" style="43"/>
    <col min="5121" max="5121" width="5.5546875" style="43" customWidth="1"/>
    <col min="5122" max="5122" width="6.21875" style="43" customWidth="1"/>
    <col min="5123" max="5123" width="4.88671875" style="43" customWidth="1"/>
    <col min="5124" max="5124" width="5.44140625" style="43" customWidth="1"/>
    <col min="5125" max="5126" width="5.33203125" style="43" customWidth="1"/>
    <col min="5127" max="5127" width="4.88671875" style="43" customWidth="1"/>
    <col min="5128" max="5128" width="5.109375" style="43" customWidth="1"/>
    <col min="5129" max="5129" width="3.6640625" style="43" customWidth="1"/>
    <col min="5130" max="5130" width="4.77734375" style="43" customWidth="1"/>
    <col min="5131" max="5131" width="4.6640625" style="43" customWidth="1"/>
    <col min="5132" max="5132" width="4.77734375" style="43" customWidth="1"/>
    <col min="5133" max="5133" width="5.88671875" style="43" customWidth="1"/>
    <col min="5134" max="5134" width="5.6640625" style="43" customWidth="1"/>
    <col min="5135" max="5135" width="6.109375" style="43" customWidth="1"/>
    <col min="5136" max="5136" width="5.5546875" style="43" customWidth="1"/>
    <col min="5137" max="5138" width="5.109375" style="43" customWidth="1"/>
    <col min="5139" max="5139" width="4.44140625" style="43" customWidth="1"/>
    <col min="5140" max="5140" width="5.5546875" style="43" customWidth="1"/>
    <col min="5141" max="5142" width="0" style="43" hidden="1" customWidth="1"/>
    <col min="5143" max="5376" width="8.88671875" style="43"/>
    <col min="5377" max="5377" width="5.5546875" style="43" customWidth="1"/>
    <col min="5378" max="5378" width="6.21875" style="43" customWidth="1"/>
    <col min="5379" max="5379" width="4.88671875" style="43" customWidth="1"/>
    <col min="5380" max="5380" width="5.44140625" style="43" customWidth="1"/>
    <col min="5381" max="5382" width="5.33203125" style="43" customWidth="1"/>
    <col min="5383" max="5383" width="4.88671875" style="43" customWidth="1"/>
    <col min="5384" max="5384" width="5.109375" style="43" customWidth="1"/>
    <col min="5385" max="5385" width="3.6640625" style="43" customWidth="1"/>
    <col min="5386" max="5386" width="4.77734375" style="43" customWidth="1"/>
    <col min="5387" max="5387" width="4.6640625" style="43" customWidth="1"/>
    <col min="5388" max="5388" width="4.77734375" style="43" customWidth="1"/>
    <col min="5389" max="5389" width="5.88671875" style="43" customWidth="1"/>
    <col min="5390" max="5390" width="5.6640625" style="43" customWidth="1"/>
    <col min="5391" max="5391" width="6.109375" style="43" customWidth="1"/>
    <col min="5392" max="5392" width="5.5546875" style="43" customWidth="1"/>
    <col min="5393" max="5394" width="5.109375" style="43" customWidth="1"/>
    <col min="5395" max="5395" width="4.44140625" style="43" customWidth="1"/>
    <col min="5396" max="5396" width="5.5546875" style="43" customWidth="1"/>
    <col min="5397" max="5398" width="0" style="43" hidden="1" customWidth="1"/>
    <col min="5399" max="5632" width="8.88671875" style="43"/>
    <col min="5633" max="5633" width="5.5546875" style="43" customWidth="1"/>
    <col min="5634" max="5634" width="6.21875" style="43" customWidth="1"/>
    <col min="5635" max="5635" width="4.88671875" style="43" customWidth="1"/>
    <col min="5636" max="5636" width="5.44140625" style="43" customWidth="1"/>
    <col min="5637" max="5638" width="5.33203125" style="43" customWidth="1"/>
    <col min="5639" max="5639" width="4.88671875" style="43" customWidth="1"/>
    <col min="5640" max="5640" width="5.109375" style="43" customWidth="1"/>
    <col min="5641" max="5641" width="3.6640625" style="43" customWidth="1"/>
    <col min="5642" max="5642" width="4.77734375" style="43" customWidth="1"/>
    <col min="5643" max="5643" width="4.6640625" style="43" customWidth="1"/>
    <col min="5644" max="5644" width="4.77734375" style="43" customWidth="1"/>
    <col min="5645" max="5645" width="5.88671875" style="43" customWidth="1"/>
    <col min="5646" max="5646" width="5.6640625" style="43" customWidth="1"/>
    <col min="5647" max="5647" width="6.109375" style="43" customWidth="1"/>
    <col min="5648" max="5648" width="5.5546875" style="43" customWidth="1"/>
    <col min="5649" max="5650" width="5.109375" style="43" customWidth="1"/>
    <col min="5651" max="5651" width="4.44140625" style="43" customWidth="1"/>
    <col min="5652" max="5652" width="5.5546875" style="43" customWidth="1"/>
    <col min="5653" max="5654" width="0" style="43" hidden="1" customWidth="1"/>
    <col min="5655" max="5888" width="8.88671875" style="43"/>
    <col min="5889" max="5889" width="5.5546875" style="43" customWidth="1"/>
    <col min="5890" max="5890" width="6.21875" style="43" customWidth="1"/>
    <col min="5891" max="5891" width="4.88671875" style="43" customWidth="1"/>
    <col min="5892" max="5892" width="5.44140625" style="43" customWidth="1"/>
    <col min="5893" max="5894" width="5.33203125" style="43" customWidth="1"/>
    <col min="5895" max="5895" width="4.88671875" style="43" customWidth="1"/>
    <col min="5896" max="5896" width="5.109375" style="43" customWidth="1"/>
    <col min="5897" max="5897" width="3.6640625" style="43" customWidth="1"/>
    <col min="5898" max="5898" width="4.77734375" style="43" customWidth="1"/>
    <col min="5899" max="5899" width="4.6640625" style="43" customWidth="1"/>
    <col min="5900" max="5900" width="4.77734375" style="43" customWidth="1"/>
    <col min="5901" max="5901" width="5.88671875" style="43" customWidth="1"/>
    <col min="5902" max="5902" width="5.6640625" style="43" customWidth="1"/>
    <col min="5903" max="5903" width="6.109375" style="43" customWidth="1"/>
    <col min="5904" max="5904" width="5.5546875" style="43" customWidth="1"/>
    <col min="5905" max="5906" width="5.109375" style="43" customWidth="1"/>
    <col min="5907" max="5907" width="4.44140625" style="43" customWidth="1"/>
    <col min="5908" max="5908" width="5.5546875" style="43" customWidth="1"/>
    <col min="5909" max="5910" width="0" style="43" hidden="1" customWidth="1"/>
    <col min="5911" max="6144" width="8.88671875" style="43"/>
    <col min="6145" max="6145" width="5.5546875" style="43" customWidth="1"/>
    <col min="6146" max="6146" width="6.21875" style="43" customWidth="1"/>
    <col min="6147" max="6147" width="4.88671875" style="43" customWidth="1"/>
    <col min="6148" max="6148" width="5.44140625" style="43" customWidth="1"/>
    <col min="6149" max="6150" width="5.33203125" style="43" customWidth="1"/>
    <col min="6151" max="6151" width="4.88671875" style="43" customWidth="1"/>
    <col min="6152" max="6152" width="5.109375" style="43" customWidth="1"/>
    <col min="6153" max="6153" width="3.6640625" style="43" customWidth="1"/>
    <col min="6154" max="6154" width="4.77734375" style="43" customWidth="1"/>
    <col min="6155" max="6155" width="4.6640625" style="43" customWidth="1"/>
    <col min="6156" max="6156" width="4.77734375" style="43" customWidth="1"/>
    <col min="6157" max="6157" width="5.88671875" style="43" customWidth="1"/>
    <col min="6158" max="6158" width="5.6640625" style="43" customWidth="1"/>
    <col min="6159" max="6159" width="6.109375" style="43" customWidth="1"/>
    <col min="6160" max="6160" width="5.5546875" style="43" customWidth="1"/>
    <col min="6161" max="6162" width="5.109375" style="43" customWidth="1"/>
    <col min="6163" max="6163" width="4.44140625" style="43" customWidth="1"/>
    <col min="6164" max="6164" width="5.5546875" style="43" customWidth="1"/>
    <col min="6165" max="6166" width="0" style="43" hidden="1" customWidth="1"/>
    <col min="6167" max="6400" width="8.88671875" style="43"/>
    <col min="6401" max="6401" width="5.5546875" style="43" customWidth="1"/>
    <col min="6402" max="6402" width="6.21875" style="43" customWidth="1"/>
    <col min="6403" max="6403" width="4.88671875" style="43" customWidth="1"/>
    <col min="6404" max="6404" width="5.44140625" style="43" customWidth="1"/>
    <col min="6405" max="6406" width="5.33203125" style="43" customWidth="1"/>
    <col min="6407" max="6407" width="4.88671875" style="43" customWidth="1"/>
    <col min="6408" max="6408" width="5.109375" style="43" customWidth="1"/>
    <col min="6409" max="6409" width="3.6640625" style="43" customWidth="1"/>
    <col min="6410" max="6410" width="4.77734375" style="43" customWidth="1"/>
    <col min="6411" max="6411" width="4.6640625" style="43" customWidth="1"/>
    <col min="6412" max="6412" width="4.77734375" style="43" customWidth="1"/>
    <col min="6413" max="6413" width="5.88671875" style="43" customWidth="1"/>
    <col min="6414" max="6414" width="5.6640625" style="43" customWidth="1"/>
    <col min="6415" max="6415" width="6.109375" style="43" customWidth="1"/>
    <col min="6416" max="6416" width="5.5546875" style="43" customWidth="1"/>
    <col min="6417" max="6418" width="5.109375" style="43" customWidth="1"/>
    <col min="6419" max="6419" width="4.44140625" style="43" customWidth="1"/>
    <col min="6420" max="6420" width="5.5546875" style="43" customWidth="1"/>
    <col min="6421" max="6422" width="0" style="43" hidden="1" customWidth="1"/>
    <col min="6423" max="6656" width="8.88671875" style="43"/>
    <col min="6657" max="6657" width="5.5546875" style="43" customWidth="1"/>
    <col min="6658" max="6658" width="6.21875" style="43" customWidth="1"/>
    <col min="6659" max="6659" width="4.88671875" style="43" customWidth="1"/>
    <col min="6660" max="6660" width="5.44140625" style="43" customWidth="1"/>
    <col min="6661" max="6662" width="5.33203125" style="43" customWidth="1"/>
    <col min="6663" max="6663" width="4.88671875" style="43" customWidth="1"/>
    <col min="6664" max="6664" width="5.109375" style="43" customWidth="1"/>
    <col min="6665" max="6665" width="3.6640625" style="43" customWidth="1"/>
    <col min="6666" max="6666" width="4.77734375" style="43" customWidth="1"/>
    <col min="6667" max="6667" width="4.6640625" style="43" customWidth="1"/>
    <col min="6668" max="6668" width="4.77734375" style="43" customWidth="1"/>
    <col min="6669" max="6669" width="5.88671875" style="43" customWidth="1"/>
    <col min="6670" max="6670" width="5.6640625" style="43" customWidth="1"/>
    <col min="6671" max="6671" width="6.109375" style="43" customWidth="1"/>
    <col min="6672" max="6672" width="5.5546875" style="43" customWidth="1"/>
    <col min="6673" max="6674" width="5.109375" style="43" customWidth="1"/>
    <col min="6675" max="6675" width="4.44140625" style="43" customWidth="1"/>
    <col min="6676" max="6676" width="5.5546875" style="43" customWidth="1"/>
    <col min="6677" max="6678" width="0" style="43" hidden="1" customWidth="1"/>
    <col min="6679" max="6912" width="8.88671875" style="43"/>
    <col min="6913" max="6913" width="5.5546875" style="43" customWidth="1"/>
    <col min="6914" max="6914" width="6.21875" style="43" customWidth="1"/>
    <col min="6915" max="6915" width="4.88671875" style="43" customWidth="1"/>
    <col min="6916" max="6916" width="5.44140625" style="43" customWidth="1"/>
    <col min="6917" max="6918" width="5.33203125" style="43" customWidth="1"/>
    <col min="6919" max="6919" width="4.88671875" style="43" customWidth="1"/>
    <col min="6920" max="6920" width="5.109375" style="43" customWidth="1"/>
    <col min="6921" max="6921" width="3.6640625" style="43" customWidth="1"/>
    <col min="6922" max="6922" width="4.77734375" style="43" customWidth="1"/>
    <col min="6923" max="6923" width="4.6640625" style="43" customWidth="1"/>
    <col min="6924" max="6924" width="4.77734375" style="43" customWidth="1"/>
    <col min="6925" max="6925" width="5.88671875" style="43" customWidth="1"/>
    <col min="6926" max="6926" width="5.6640625" style="43" customWidth="1"/>
    <col min="6927" max="6927" width="6.109375" style="43" customWidth="1"/>
    <col min="6928" max="6928" width="5.5546875" style="43" customWidth="1"/>
    <col min="6929" max="6930" width="5.109375" style="43" customWidth="1"/>
    <col min="6931" max="6931" width="4.44140625" style="43" customWidth="1"/>
    <col min="6932" max="6932" width="5.5546875" style="43" customWidth="1"/>
    <col min="6933" max="6934" width="0" style="43" hidden="1" customWidth="1"/>
    <col min="6935" max="7168" width="8.88671875" style="43"/>
    <col min="7169" max="7169" width="5.5546875" style="43" customWidth="1"/>
    <col min="7170" max="7170" width="6.21875" style="43" customWidth="1"/>
    <col min="7171" max="7171" width="4.88671875" style="43" customWidth="1"/>
    <col min="7172" max="7172" width="5.44140625" style="43" customWidth="1"/>
    <col min="7173" max="7174" width="5.33203125" style="43" customWidth="1"/>
    <col min="7175" max="7175" width="4.88671875" style="43" customWidth="1"/>
    <col min="7176" max="7176" width="5.109375" style="43" customWidth="1"/>
    <col min="7177" max="7177" width="3.6640625" style="43" customWidth="1"/>
    <col min="7178" max="7178" width="4.77734375" style="43" customWidth="1"/>
    <col min="7179" max="7179" width="4.6640625" style="43" customWidth="1"/>
    <col min="7180" max="7180" width="4.77734375" style="43" customWidth="1"/>
    <col min="7181" max="7181" width="5.88671875" style="43" customWidth="1"/>
    <col min="7182" max="7182" width="5.6640625" style="43" customWidth="1"/>
    <col min="7183" max="7183" width="6.109375" style="43" customWidth="1"/>
    <col min="7184" max="7184" width="5.5546875" style="43" customWidth="1"/>
    <col min="7185" max="7186" width="5.109375" style="43" customWidth="1"/>
    <col min="7187" max="7187" width="4.44140625" style="43" customWidth="1"/>
    <col min="7188" max="7188" width="5.5546875" style="43" customWidth="1"/>
    <col min="7189" max="7190" width="0" style="43" hidden="1" customWidth="1"/>
    <col min="7191" max="7424" width="8.88671875" style="43"/>
    <col min="7425" max="7425" width="5.5546875" style="43" customWidth="1"/>
    <col min="7426" max="7426" width="6.21875" style="43" customWidth="1"/>
    <col min="7427" max="7427" width="4.88671875" style="43" customWidth="1"/>
    <col min="7428" max="7428" width="5.44140625" style="43" customWidth="1"/>
    <col min="7429" max="7430" width="5.33203125" style="43" customWidth="1"/>
    <col min="7431" max="7431" width="4.88671875" style="43" customWidth="1"/>
    <col min="7432" max="7432" width="5.109375" style="43" customWidth="1"/>
    <col min="7433" max="7433" width="3.6640625" style="43" customWidth="1"/>
    <col min="7434" max="7434" width="4.77734375" style="43" customWidth="1"/>
    <col min="7435" max="7435" width="4.6640625" style="43" customWidth="1"/>
    <col min="7436" max="7436" width="4.77734375" style="43" customWidth="1"/>
    <col min="7437" max="7437" width="5.88671875" style="43" customWidth="1"/>
    <col min="7438" max="7438" width="5.6640625" style="43" customWidth="1"/>
    <col min="7439" max="7439" width="6.109375" style="43" customWidth="1"/>
    <col min="7440" max="7440" width="5.5546875" style="43" customWidth="1"/>
    <col min="7441" max="7442" width="5.109375" style="43" customWidth="1"/>
    <col min="7443" max="7443" width="4.44140625" style="43" customWidth="1"/>
    <col min="7444" max="7444" width="5.5546875" style="43" customWidth="1"/>
    <col min="7445" max="7446" width="0" style="43" hidden="1" customWidth="1"/>
    <col min="7447" max="7680" width="8.88671875" style="43"/>
    <col min="7681" max="7681" width="5.5546875" style="43" customWidth="1"/>
    <col min="7682" max="7682" width="6.21875" style="43" customWidth="1"/>
    <col min="7683" max="7683" width="4.88671875" style="43" customWidth="1"/>
    <col min="7684" max="7684" width="5.44140625" style="43" customWidth="1"/>
    <col min="7685" max="7686" width="5.33203125" style="43" customWidth="1"/>
    <col min="7687" max="7687" width="4.88671875" style="43" customWidth="1"/>
    <col min="7688" max="7688" width="5.109375" style="43" customWidth="1"/>
    <col min="7689" max="7689" width="3.6640625" style="43" customWidth="1"/>
    <col min="7690" max="7690" width="4.77734375" style="43" customWidth="1"/>
    <col min="7691" max="7691" width="4.6640625" style="43" customWidth="1"/>
    <col min="7692" max="7692" width="4.77734375" style="43" customWidth="1"/>
    <col min="7693" max="7693" width="5.88671875" style="43" customWidth="1"/>
    <col min="7694" max="7694" width="5.6640625" style="43" customWidth="1"/>
    <col min="7695" max="7695" width="6.109375" style="43" customWidth="1"/>
    <col min="7696" max="7696" width="5.5546875" style="43" customWidth="1"/>
    <col min="7697" max="7698" width="5.109375" style="43" customWidth="1"/>
    <col min="7699" max="7699" width="4.44140625" style="43" customWidth="1"/>
    <col min="7700" max="7700" width="5.5546875" style="43" customWidth="1"/>
    <col min="7701" max="7702" width="0" style="43" hidden="1" customWidth="1"/>
    <col min="7703" max="7936" width="8.88671875" style="43"/>
    <col min="7937" max="7937" width="5.5546875" style="43" customWidth="1"/>
    <col min="7938" max="7938" width="6.21875" style="43" customWidth="1"/>
    <col min="7939" max="7939" width="4.88671875" style="43" customWidth="1"/>
    <col min="7940" max="7940" width="5.44140625" style="43" customWidth="1"/>
    <col min="7941" max="7942" width="5.33203125" style="43" customWidth="1"/>
    <col min="7943" max="7943" width="4.88671875" style="43" customWidth="1"/>
    <col min="7944" max="7944" width="5.109375" style="43" customWidth="1"/>
    <col min="7945" max="7945" width="3.6640625" style="43" customWidth="1"/>
    <col min="7946" max="7946" width="4.77734375" style="43" customWidth="1"/>
    <col min="7947" max="7947" width="4.6640625" style="43" customWidth="1"/>
    <col min="7948" max="7948" width="4.77734375" style="43" customWidth="1"/>
    <col min="7949" max="7949" width="5.88671875" style="43" customWidth="1"/>
    <col min="7950" max="7950" width="5.6640625" style="43" customWidth="1"/>
    <col min="7951" max="7951" width="6.109375" style="43" customWidth="1"/>
    <col min="7952" max="7952" width="5.5546875" style="43" customWidth="1"/>
    <col min="7953" max="7954" width="5.109375" style="43" customWidth="1"/>
    <col min="7955" max="7955" width="4.44140625" style="43" customWidth="1"/>
    <col min="7956" max="7956" width="5.5546875" style="43" customWidth="1"/>
    <col min="7957" max="7958" width="0" style="43" hidden="1" customWidth="1"/>
    <col min="7959" max="8192" width="8.88671875" style="43"/>
    <col min="8193" max="8193" width="5.5546875" style="43" customWidth="1"/>
    <col min="8194" max="8194" width="6.21875" style="43" customWidth="1"/>
    <col min="8195" max="8195" width="4.88671875" style="43" customWidth="1"/>
    <col min="8196" max="8196" width="5.44140625" style="43" customWidth="1"/>
    <col min="8197" max="8198" width="5.33203125" style="43" customWidth="1"/>
    <col min="8199" max="8199" width="4.88671875" style="43" customWidth="1"/>
    <col min="8200" max="8200" width="5.109375" style="43" customWidth="1"/>
    <col min="8201" max="8201" width="3.6640625" style="43" customWidth="1"/>
    <col min="8202" max="8202" width="4.77734375" style="43" customWidth="1"/>
    <col min="8203" max="8203" width="4.6640625" style="43" customWidth="1"/>
    <col min="8204" max="8204" width="4.77734375" style="43" customWidth="1"/>
    <col min="8205" max="8205" width="5.88671875" style="43" customWidth="1"/>
    <col min="8206" max="8206" width="5.6640625" style="43" customWidth="1"/>
    <col min="8207" max="8207" width="6.109375" style="43" customWidth="1"/>
    <col min="8208" max="8208" width="5.5546875" style="43" customWidth="1"/>
    <col min="8209" max="8210" width="5.109375" style="43" customWidth="1"/>
    <col min="8211" max="8211" width="4.44140625" style="43" customWidth="1"/>
    <col min="8212" max="8212" width="5.5546875" style="43" customWidth="1"/>
    <col min="8213" max="8214" width="0" style="43" hidden="1" customWidth="1"/>
    <col min="8215" max="8448" width="8.88671875" style="43"/>
    <col min="8449" max="8449" width="5.5546875" style="43" customWidth="1"/>
    <col min="8450" max="8450" width="6.21875" style="43" customWidth="1"/>
    <col min="8451" max="8451" width="4.88671875" style="43" customWidth="1"/>
    <col min="8452" max="8452" width="5.44140625" style="43" customWidth="1"/>
    <col min="8453" max="8454" width="5.33203125" style="43" customWidth="1"/>
    <col min="8455" max="8455" width="4.88671875" style="43" customWidth="1"/>
    <col min="8456" max="8456" width="5.109375" style="43" customWidth="1"/>
    <col min="8457" max="8457" width="3.6640625" style="43" customWidth="1"/>
    <col min="8458" max="8458" width="4.77734375" style="43" customWidth="1"/>
    <col min="8459" max="8459" width="4.6640625" style="43" customWidth="1"/>
    <col min="8460" max="8460" width="4.77734375" style="43" customWidth="1"/>
    <col min="8461" max="8461" width="5.88671875" style="43" customWidth="1"/>
    <col min="8462" max="8462" width="5.6640625" style="43" customWidth="1"/>
    <col min="8463" max="8463" width="6.109375" style="43" customWidth="1"/>
    <col min="8464" max="8464" width="5.5546875" style="43" customWidth="1"/>
    <col min="8465" max="8466" width="5.109375" style="43" customWidth="1"/>
    <col min="8467" max="8467" width="4.44140625" style="43" customWidth="1"/>
    <col min="8468" max="8468" width="5.5546875" style="43" customWidth="1"/>
    <col min="8469" max="8470" width="0" style="43" hidden="1" customWidth="1"/>
    <col min="8471" max="8704" width="8.88671875" style="43"/>
    <col min="8705" max="8705" width="5.5546875" style="43" customWidth="1"/>
    <col min="8706" max="8706" width="6.21875" style="43" customWidth="1"/>
    <col min="8707" max="8707" width="4.88671875" style="43" customWidth="1"/>
    <col min="8708" max="8708" width="5.44140625" style="43" customWidth="1"/>
    <col min="8709" max="8710" width="5.33203125" style="43" customWidth="1"/>
    <col min="8711" max="8711" width="4.88671875" style="43" customWidth="1"/>
    <col min="8712" max="8712" width="5.109375" style="43" customWidth="1"/>
    <col min="8713" max="8713" width="3.6640625" style="43" customWidth="1"/>
    <col min="8714" max="8714" width="4.77734375" style="43" customWidth="1"/>
    <col min="8715" max="8715" width="4.6640625" style="43" customWidth="1"/>
    <col min="8716" max="8716" width="4.77734375" style="43" customWidth="1"/>
    <col min="8717" max="8717" width="5.88671875" style="43" customWidth="1"/>
    <col min="8718" max="8718" width="5.6640625" style="43" customWidth="1"/>
    <col min="8719" max="8719" width="6.109375" style="43" customWidth="1"/>
    <col min="8720" max="8720" width="5.5546875" style="43" customWidth="1"/>
    <col min="8721" max="8722" width="5.109375" style="43" customWidth="1"/>
    <col min="8723" max="8723" width="4.44140625" style="43" customWidth="1"/>
    <col min="8724" max="8724" width="5.5546875" style="43" customWidth="1"/>
    <col min="8725" max="8726" width="0" style="43" hidden="1" customWidth="1"/>
    <col min="8727" max="8960" width="8.88671875" style="43"/>
    <col min="8961" max="8961" width="5.5546875" style="43" customWidth="1"/>
    <col min="8962" max="8962" width="6.21875" style="43" customWidth="1"/>
    <col min="8963" max="8963" width="4.88671875" style="43" customWidth="1"/>
    <col min="8964" max="8964" width="5.44140625" style="43" customWidth="1"/>
    <col min="8965" max="8966" width="5.33203125" style="43" customWidth="1"/>
    <col min="8967" max="8967" width="4.88671875" style="43" customWidth="1"/>
    <col min="8968" max="8968" width="5.109375" style="43" customWidth="1"/>
    <col min="8969" max="8969" width="3.6640625" style="43" customWidth="1"/>
    <col min="8970" max="8970" width="4.77734375" style="43" customWidth="1"/>
    <col min="8971" max="8971" width="4.6640625" style="43" customWidth="1"/>
    <col min="8972" max="8972" width="4.77734375" style="43" customWidth="1"/>
    <col min="8973" max="8973" width="5.88671875" style="43" customWidth="1"/>
    <col min="8974" max="8974" width="5.6640625" style="43" customWidth="1"/>
    <col min="8975" max="8975" width="6.109375" style="43" customWidth="1"/>
    <col min="8976" max="8976" width="5.5546875" style="43" customWidth="1"/>
    <col min="8977" max="8978" width="5.109375" style="43" customWidth="1"/>
    <col min="8979" max="8979" width="4.44140625" style="43" customWidth="1"/>
    <col min="8980" max="8980" width="5.5546875" style="43" customWidth="1"/>
    <col min="8981" max="8982" width="0" style="43" hidden="1" customWidth="1"/>
    <col min="8983" max="9216" width="8.88671875" style="43"/>
    <col min="9217" max="9217" width="5.5546875" style="43" customWidth="1"/>
    <col min="9218" max="9218" width="6.21875" style="43" customWidth="1"/>
    <col min="9219" max="9219" width="4.88671875" style="43" customWidth="1"/>
    <col min="9220" max="9220" width="5.44140625" style="43" customWidth="1"/>
    <col min="9221" max="9222" width="5.33203125" style="43" customWidth="1"/>
    <col min="9223" max="9223" width="4.88671875" style="43" customWidth="1"/>
    <col min="9224" max="9224" width="5.109375" style="43" customWidth="1"/>
    <col min="9225" max="9225" width="3.6640625" style="43" customWidth="1"/>
    <col min="9226" max="9226" width="4.77734375" style="43" customWidth="1"/>
    <col min="9227" max="9227" width="4.6640625" style="43" customWidth="1"/>
    <col min="9228" max="9228" width="4.77734375" style="43" customWidth="1"/>
    <col min="9229" max="9229" width="5.88671875" style="43" customWidth="1"/>
    <col min="9230" max="9230" width="5.6640625" style="43" customWidth="1"/>
    <col min="9231" max="9231" width="6.109375" style="43" customWidth="1"/>
    <col min="9232" max="9232" width="5.5546875" style="43" customWidth="1"/>
    <col min="9233" max="9234" width="5.109375" style="43" customWidth="1"/>
    <col min="9235" max="9235" width="4.44140625" style="43" customWidth="1"/>
    <col min="9236" max="9236" width="5.5546875" style="43" customWidth="1"/>
    <col min="9237" max="9238" width="0" style="43" hidden="1" customWidth="1"/>
    <col min="9239" max="9472" width="8.88671875" style="43"/>
    <col min="9473" max="9473" width="5.5546875" style="43" customWidth="1"/>
    <col min="9474" max="9474" width="6.21875" style="43" customWidth="1"/>
    <col min="9475" max="9475" width="4.88671875" style="43" customWidth="1"/>
    <col min="9476" max="9476" width="5.44140625" style="43" customWidth="1"/>
    <col min="9477" max="9478" width="5.33203125" style="43" customWidth="1"/>
    <col min="9479" max="9479" width="4.88671875" style="43" customWidth="1"/>
    <col min="9480" max="9480" width="5.109375" style="43" customWidth="1"/>
    <col min="9481" max="9481" width="3.6640625" style="43" customWidth="1"/>
    <col min="9482" max="9482" width="4.77734375" style="43" customWidth="1"/>
    <col min="9483" max="9483" width="4.6640625" style="43" customWidth="1"/>
    <col min="9484" max="9484" width="4.77734375" style="43" customWidth="1"/>
    <col min="9485" max="9485" width="5.88671875" style="43" customWidth="1"/>
    <col min="9486" max="9486" width="5.6640625" style="43" customWidth="1"/>
    <col min="9487" max="9487" width="6.109375" style="43" customWidth="1"/>
    <col min="9488" max="9488" width="5.5546875" style="43" customWidth="1"/>
    <col min="9489" max="9490" width="5.109375" style="43" customWidth="1"/>
    <col min="9491" max="9491" width="4.44140625" style="43" customWidth="1"/>
    <col min="9492" max="9492" width="5.5546875" style="43" customWidth="1"/>
    <col min="9493" max="9494" width="0" style="43" hidden="1" customWidth="1"/>
    <col min="9495" max="9728" width="8.88671875" style="43"/>
    <col min="9729" max="9729" width="5.5546875" style="43" customWidth="1"/>
    <col min="9730" max="9730" width="6.21875" style="43" customWidth="1"/>
    <col min="9731" max="9731" width="4.88671875" style="43" customWidth="1"/>
    <col min="9732" max="9732" width="5.44140625" style="43" customWidth="1"/>
    <col min="9733" max="9734" width="5.33203125" style="43" customWidth="1"/>
    <col min="9735" max="9735" width="4.88671875" style="43" customWidth="1"/>
    <col min="9736" max="9736" width="5.109375" style="43" customWidth="1"/>
    <col min="9737" max="9737" width="3.6640625" style="43" customWidth="1"/>
    <col min="9738" max="9738" width="4.77734375" style="43" customWidth="1"/>
    <col min="9739" max="9739" width="4.6640625" style="43" customWidth="1"/>
    <col min="9740" max="9740" width="4.77734375" style="43" customWidth="1"/>
    <col min="9741" max="9741" width="5.88671875" style="43" customWidth="1"/>
    <col min="9742" max="9742" width="5.6640625" style="43" customWidth="1"/>
    <col min="9743" max="9743" width="6.109375" style="43" customWidth="1"/>
    <col min="9744" max="9744" width="5.5546875" style="43" customWidth="1"/>
    <col min="9745" max="9746" width="5.109375" style="43" customWidth="1"/>
    <col min="9747" max="9747" width="4.44140625" style="43" customWidth="1"/>
    <col min="9748" max="9748" width="5.5546875" style="43" customWidth="1"/>
    <col min="9749" max="9750" width="0" style="43" hidden="1" customWidth="1"/>
    <col min="9751" max="9984" width="8.88671875" style="43"/>
    <col min="9985" max="9985" width="5.5546875" style="43" customWidth="1"/>
    <col min="9986" max="9986" width="6.21875" style="43" customWidth="1"/>
    <col min="9987" max="9987" width="4.88671875" style="43" customWidth="1"/>
    <col min="9988" max="9988" width="5.44140625" style="43" customWidth="1"/>
    <col min="9989" max="9990" width="5.33203125" style="43" customWidth="1"/>
    <col min="9991" max="9991" width="4.88671875" style="43" customWidth="1"/>
    <col min="9992" max="9992" width="5.109375" style="43" customWidth="1"/>
    <col min="9993" max="9993" width="3.6640625" style="43" customWidth="1"/>
    <col min="9994" max="9994" width="4.77734375" style="43" customWidth="1"/>
    <col min="9995" max="9995" width="4.6640625" style="43" customWidth="1"/>
    <col min="9996" max="9996" width="4.77734375" style="43" customWidth="1"/>
    <col min="9997" max="9997" width="5.88671875" style="43" customWidth="1"/>
    <col min="9998" max="9998" width="5.6640625" style="43" customWidth="1"/>
    <col min="9999" max="9999" width="6.109375" style="43" customWidth="1"/>
    <col min="10000" max="10000" width="5.5546875" style="43" customWidth="1"/>
    <col min="10001" max="10002" width="5.109375" style="43" customWidth="1"/>
    <col min="10003" max="10003" width="4.44140625" style="43" customWidth="1"/>
    <col min="10004" max="10004" width="5.5546875" style="43" customWidth="1"/>
    <col min="10005" max="10006" width="0" style="43" hidden="1" customWidth="1"/>
    <col min="10007" max="10240" width="8.88671875" style="43"/>
    <col min="10241" max="10241" width="5.5546875" style="43" customWidth="1"/>
    <col min="10242" max="10242" width="6.21875" style="43" customWidth="1"/>
    <col min="10243" max="10243" width="4.88671875" style="43" customWidth="1"/>
    <col min="10244" max="10244" width="5.44140625" style="43" customWidth="1"/>
    <col min="10245" max="10246" width="5.33203125" style="43" customWidth="1"/>
    <col min="10247" max="10247" width="4.88671875" style="43" customWidth="1"/>
    <col min="10248" max="10248" width="5.109375" style="43" customWidth="1"/>
    <col min="10249" max="10249" width="3.6640625" style="43" customWidth="1"/>
    <col min="10250" max="10250" width="4.77734375" style="43" customWidth="1"/>
    <col min="10251" max="10251" width="4.6640625" style="43" customWidth="1"/>
    <col min="10252" max="10252" width="4.77734375" style="43" customWidth="1"/>
    <col min="10253" max="10253" width="5.88671875" style="43" customWidth="1"/>
    <col min="10254" max="10254" width="5.6640625" style="43" customWidth="1"/>
    <col min="10255" max="10255" width="6.109375" style="43" customWidth="1"/>
    <col min="10256" max="10256" width="5.5546875" style="43" customWidth="1"/>
    <col min="10257" max="10258" width="5.109375" style="43" customWidth="1"/>
    <col min="10259" max="10259" width="4.44140625" style="43" customWidth="1"/>
    <col min="10260" max="10260" width="5.5546875" style="43" customWidth="1"/>
    <col min="10261" max="10262" width="0" style="43" hidden="1" customWidth="1"/>
    <col min="10263" max="10496" width="8.88671875" style="43"/>
    <col min="10497" max="10497" width="5.5546875" style="43" customWidth="1"/>
    <col min="10498" max="10498" width="6.21875" style="43" customWidth="1"/>
    <col min="10499" max="10499" width="4.88671875" style="43" customWidth="1"/>
    <col min="10500" max="10500" width="5.44140625" style="43" customWidth="1"/>
    <col min="10501" max="10502" width="5.33203125" style="43" customWidth="1"/>
    <col min="10503" max="10503" width="4.88671875" style="43" customWidth="1"/>
    <col min="10504" max="10504" width="5.109375" style="43" customWidth="1"/>
    <col min="10505" max="10505" width="3.6640625" style="43" customWidth="1"/>
    <col min="10506" max="10506" width="4.77734375" style="43" customWidth="1"/>
    <col min="10507" max="10507" width="4.6640625" style="43" customWidth="1"/>
    <col min="10508" max="10508" width="4.77734375" style="43" customWidth="1"/>
    <col min="10509" max="10509" width="5.88671875" style="43" customWidth="1"/>
    <col min="10510" max="10510" width="5.6640625" style="43" customWidth="1"/>
    <col min="10511" max="10511" width="6.109375" style="43" customWidth="1"/>
    <col min="10512" max="10512" width="5.5546875" style="43" customWidth="1"/>
    <col min="10513" max="10514" width="5.109375" style="43" customWidth="1"/>
    <col min="10515" max="10515" width="4.44140625" style="43" customWidth="1"/>
    <col min="10516" max="10516" width="5.5546875" style="43" customWidth="1"/>
    <col min="10517" max="10518" width="0" style="43" hidden="1" customWidth="1"/>
    <col min="10519" max="10752" width="8.88671875" style="43"/>
    <col min="10753" max="10753" width="5.5546875" style="43" customWidth="1"/>
    <col min="10754" max="10754" width="6.21875" style="43" customWidth="1"/>
    <col min="10755" max="10755" width="4.88671875" style="43" customWidth="1"/>
    <col min="10756" max="10756" width="5.44140625" style="43" customWidth="1"/>
    <col min="10757" max="10758" width="5.33203125" style="43" customWidth="1"/>
    <col min="10759" max="10759" width="4.88671875" style="43" customWidth="1"/>
    <col min="10760" max="10760" width="5.109375" style="43" customWidth="1"/>
    <col min="10761" max="10761" width="3.6640625" style="43" customWidth="1"/>
    <col min="10762" max="10762" width="4.77734375" style="43" customWidth="1"/>
    <col min="10763" max="10763" width="4.6640625" style="43" customWidth="1"/>
    <col min="10764" max="10764" width="4.77734375" style="43" customWidth="1"/>
    <col min="10765" max="10765" width="5.88671875" style="43" customWidth="1"/>
    <col min="10766" max="10766" width="5.6640625" style="43" customWidth="1"/>
    <col min="10767" max="10767" width="6.109375" style="43" customWidth="1"/>
    <col min="10768" max="10768" width="5.5546875" style="43" customWidth="1"/>
    <col min="10769" max="10770" width="5.109375" style="43" customWidth="1"/>
    <col min="10771" max="10771" width="4.44140625" style="43" customWidth="1"/>
    <col min="10772" max="10772" width="5.5546875" style="43" customWidth="1"/>
    <col min="10773" max="10774" width="0" style="43" hidden="1" customWidth="1"/>
    <col min="10775" max="11008" width="8.88671875" style="43"/>
    <col min="11009" max="11009" width="5.5546875" style="43" customWidth="1"/>
    <col min="11010" max="11010" width="6.21875" style="43" customWidth="1"/>
    <col min="11011" max="11011" width="4.88671875" style="43" customWidth="1"/>
    <col min="11012" max="11012" width="5.44140625" style="43" customWidth="1"/>
    <col min="11013" max="11014" width="5.33203125" style="43" customWidth="1"/>
    <col min="11015" max="11015" width="4.88671875" style="43" customWidth="1"/>
    <col min="11016" max="11016" width="5.109375" style="43" customWidth="1"/>
    <col min="11017" max="11017" width="3.6640625" style="43" customWidth="1"/>
    <col min="11018" max="11018" width="4.77734375" style="43" customWidth="1"/>
    <col min="11019" max="11019" width="4.6640625" style="43" customWidth="1"/>
    <col min="11020" max="11020" width="4.77734375" style="43" customWidth="1"/>
    <col min="11021" max="11021" width="5.88671875" style="43" customWidth="1"/>
    <col min="11022" max="11022" width="5.6640625" style="43" customWidth="1"/>
    <col min="11023" max="11023" width="6.109375" style="43" customWidth="1"/>
    <col min="11024" max="11024" width="5.5546875" style="43" customWidth="1"/>
    <col min="11025" max="11026" width="5.109375" style="43" customWidth="1"/>
    <col min="11027" max="11027" width="4.44140625" style="43" customWidth="1"/>
    <col min="11028" max="11028" width="5.5546875" style="43" customWidth="1"/>
    <col min="11029" max="11030" width="0" style="43" hidden="1" customWidth="1"/>
    <col min="11031" max="11264" width="8.88671875" style="43"/>
    <col min="11265" max="11265" width="5.5546875" style="43" customWidth="1"/>
    <col min="11266" max="11266" width="6.21875" style="43" customWidth="1"/>
    <col min="11267" max="11267" width="4.88671875" style="43" customWidth="1"/>
    <col min="11268" max="11268" width="5.44140625" style="43" customWidth="1"/>
    <col min="11269" max="11270" width="5.33203125" style="43" customWidth="1"/>
    <col min="11271" max="11271" width="4.88671875" style="43" customWidth="1"/>
    <col min="11272" max="11272" width="5.109375" style="43" customWidth="1"/>
    <col min="11273" max="11273" width="3.6640625" style="43" customWidth="1"/>
    <col min="11274" max="11274" width="4.77734375" style="43" customWidth="1"/>
    <col min="11275" max="11275" width="4.6640625" style="43" customWidth="1"/>
    <col min="11276" max="11276" width="4.77734375" style="43" customWidth="1"/>
    <col min="11277" max="11277" width="5.88671875" style="43" customWidth="1"/>
    <col min="11278" max="11278" width="5.6640625" style="43" customWidth="1"/>
    <col min="11279" max="11279" width="6.109375" style="43" customWidth="1"/>
    <col min="11280" max="11280" width="5.5546875" style="43" customWidth="1"/>
    <col min="11281" max="11282" width="5.109375" style="43" customWidth="1"/>
    <col min="11283" max="11283" width="4.44140625" style="43" customWidth="1"/>
    <col min="11284" max="11284" width="5.5546875" style="43" customWidth="1"/>
    <col min="11285" max="11286" width="0" style="43" hidden="1" customWidth="1"/>
    <col min="11287" max="11520" width="8.88671875" style="43"/>
    <col min="11521" max="11521" width="5.5546875" style="43" customWidth="1"/>
    <col min="11522" max="11522" width="6.21875" style="43" customWidth="1"/>
    <col min="11523" max="11523" width="4.88671875" style="43" customWidth="1"/>
    <col min="11524" max="11524" width="5.44140625" style="43" customWidth="1"/>
    <col min="11525" max="11526" width="5.33203125" style="43" customWidth="1"/>
    <col min="11527" max="11527" width="4.88671875" style="43" customWidth="1"/>
    <col min="11528" max="11528" width="5.109375" style="43" customWidth="1"/>
    <col min="11529" max="11529" width="3.6640625" style="43" customWidth="1"/>
    <col min="11530" max="11530" width="4.77734375" style="43" customWidth="1"/>
    <col min="11531" max="11531" width="4.6640625" style="43" customWidth="1"/>
    <col min="11532" max="11532" width="4.77734375" style="43" customWidth="1"/>
    <col min="11533" max="11533" width="5.88671875" style="43" customWidth="1"/>
    <col min="11534" max="11534" width="5.6640625" style="43" customWidth="1"/>
    <col min="11535" max="11535" width="6.109375" style="43" customWidth="1"/>
    <col min="11536" max="11536" width="5.5546875" style="43" customWidth="1"/>
    <col min="11537" max="11538" width="5.109375" style="43" customWidth="1"/>
    <col min="11539" max="11539" width="4.44140625" style="43" customWidth="1"/>
    <col min="11540" max="11540" width="5.5546875" style="43" customWidth="1"/>
    <col min="11541" max="11542" width="0" style="43" hidden="1" customWidth="1"/>
    <col min="11543" max="11776" width="8.88671875" style="43"/>
    <col min="11777" max="11777" width="5.5546875" style="43" customWidth="1"/>
    <col min="11778" max="11778" width="6.21875" style="43" customWidth="1"/>
    <col min="11779" max="11779" width="4.88671875" style="43" customWidth="1"/>
    <col min="11780" max="11780" width="5.44140625" style="43" customWidth="1"/>
    <col min="11781" max="11782" width="5.33203125" style="43" customWidth="1"/>
    <col min="11783" max="11783" width="4.88671875" style="43" customWidth="1"/>
    <col min="11784" max="11784" width="5.109375" style="43" customWidth="1"/>
    <col min="11785" max="11785" width="3.6640625" style="43" customWidth="1"/>
    <col min="11786" max="11786" width="4.77734375" style="43" customWidth="1"/>
    <col min="11787" max="11787" width="4.6640625" style="43" customWidth="1"/>
    <col min="11788" max="11788" width="4.77734375" style="43" customWidth="1"/>
    <col min="11789" max="11789" width="5.88671875" style="43" customWidth="1"/>
    <col min="11790" max="11790" width="5.6640625" style="43" customWidth="1"/>
    <col min="11791" max="11791" width="6.109375" style="43" customWidth="1"/>
    <col min="11792" max="11792" width="5.5546875" style="43" customWidth="1"/>
    <col min="11793" max="11794" width="5.109375" style="43" customWidth="1"/>
    <col min="11795" max="11795" width="4.44140625" style="43" customWidth="1"/>
    <col min="11796" max="11796" width="5.5546875" style="43" customWidth="1"/>
    <col min="11797" max="11798" width="0" style="43" hidden="1" customWidth="1"/>
    <col min="11799" max="12032" width="8.88671875" style="43"/>
    <col min="12033" max="12033" width="5.5546875" style="43" customWidth="1"/>
    <col min="12034" max="12034" width="6.21875" style="43" customWidth="1"/>
    <col min="12035" max="12035" width="4.88671875" style="43" customWidth="1"/>
    <col min="12036" max="12036" width="5.44140625" style="43" customWidth="1"/>
    <col min="12037" max="12038" width="5.33203125" style="43" customWidth="1"/>
    <col min="12039" max="12039" width="4.88671875" style="43" customWidth="1"/>
    <col min="12040" max="12040" width="5.109375" style="43" customWidth="1"/>
    <col min="12041" max="12041" width="3.6640625" style="43" customWidth="1"/>
    <col min="12042" max="12042" width="4.77734375" style="43" customWidth="1"/>
    <col min="12043" max="12043" width="4.6640625" style="43" customWidth="1"/>
    <col min="12044" max="12044" width="4.77734375" style="43" customWidth="1"/>
    <col min="12045" max="12045" width="5.88671875" style="43" customWidth="1"/>
    <col min="12046" max="12046" width="5.6640625" style="43" customWidth="1"/>
    <col min="12047" max="12047" width="6.109375" style="43" customWidth="1"/>
    <col min="12048" max="12048" width="5.5546875" style="43" customWidth="1"/>
    <col min="12049" max="12050" width="5.109375" style="43" customWidth="1"/>
    <col min="12051" max="12051" width="4.44140625" style="43" customWidth="1"/>
    <col min="12052" max="12052" width="5.5546875" style="43" customWidth="1"/>
    <col min="12053" max="12054" width="0" style="43" hidden="1" customWidth="1"/>
    <col min="12055" max="12288" width="8.88671875" style="43"/>
    <col min="12289" max="12289" width="5.5546875" style="43" customWidth="1"/>
    <col min="12290" max="12290" width="6.21875" style="43" customWidth="1"/>
    <col min="12291" max="12291" width="4.88671875" style="43" customWidth="1"/>
    <col min="12292" max="12292" width="5.44140625" style="43" customWidth="1"/>
    <col min="12293" max="12294" width="5.33203125" style="43" customWidth="1"/>
    <col min="12295" max="12295" width="4.88671875" style="43" customWidth="1"/>
    <col min="12296" max="12296" width="5.109375" style="43" customWidth="1"/>
    <col min="12297" max="12297" width="3.6640625" style="43" customWidth="1"/>
    <col min="12298" max="12298" width="4.77734375" style="43" customWidth="1"/>
    <col min="12299" max="12299" width="4.6640625" style="43" customWidth="1"/>
    <col min="12300" max="12300" width="4.77734375" style="43" customWidth="1"/>
    <col min="12301" max="12301" width="5.88671875" style="43" customWidth="1"/>
    <col min="12302" max="12302" width="5.6640625" style="43" customWidth="1"/>
    <col min="12303" max="12303" width="6.109375" style="43" customWidth="1"/>
    <col min="12304" max="12304" width="5.5546875" style="43" customWidth="1"/>
    <col min="12305" max="12306" width="5.109375" style="43" customWidth="1"/>
    <col min="12307" max="12307" width="4.44140625" style="43" customWidth="1"/>
    <col min="12308" max="12308" width="5.5546875" style="43" customWidth="1"/>
    <col min="12309" max="12310" width="0" style="43" hidden="1" customWidth="1"/>
    <col min="12311" max="12544" width="8.88671875" style="43"/>
    <col min="12545" max="12545" width="5.5546875" style="43" customWidth="1"/>
    <col min="12546" max="12546" width="6.21875" style="43" customWidth="1"/>
    <col min="12547" max="12547" width="4.88671875" style="43" customWidth="1"/>
    <col min="12548" max="12548" width="5.44140625" style="43" customWidth="1"/>
    <col min="12549" max="12550" width="5.33203125" style="43" customWidth="1"/>
    <col min="12551" max="12551" width="4.88671875" style="43" customWidth="1"/>
    <col min="12552" max="12552" width="5.109375" style="43" customWidth="1"/>
    <col min="12553" max="12553" width="3.6640625" style="43" customWidth="1"/>
    <col min="12554" max="12554" width="4.77734375" style="43" customWidth="1"/>
    <col min="12555" max="12555" width="4.6640625" style="43" customWidth="1"/>
    <col min="12556" max="12556" width="4.77734375" style="43" customWidth="1"/>
    <col min="12557" max="12557" width="5.88671875" style="43" customWidth="1"/>
    <col min="12558" max="12558" width="5.6640625" style="43" customWidth="1"/>
    <col min="12559" max="12559" width="6.109375" style="43" customWidth="1"/>
    <col min="12560" max="12560" width="5.5546875" style="43" customWidth="1"/>
    <col min="12561" max="12562" width="5.109375" style="43" customWidth="1"/>
    <col min="12563" max="12563" width="4.44140625" style="43" customWidth="1"/>
    <col min="12564" max="12564" width="5.5546875" style="43" customWidth="1"/>
    <col min="12565" max="12566" width="0" style="43" hidden="1" customWidth="1"/>
    <col min="12567" max="12800" width="8.88671875" style="43"/>
    <col min="12801" max="12801" width="5.5546875" style="43" customWidth="1"/>
    <col min="12802" max="12802" width="6.21875" style="43" customWidth="1"/>
    <col min="12803" max="12803" width="4.88671875" style="43" customWidth="1"/>
    <col min="12804" max="12804" width="5.44140625" style="43" customWidth="1"/>
    <col min="12805" max="12806" width="5.33203125" style="43" customWidth="1"/>
    <col min="12807" max="12807" width="4.88671875" style="43" customWidth="1"/>
    <col min="12808" max="12808" width="5.109375" style="43" customWidth="1"/>
    <col min="12809" max="12809" width="3.6640625" style="43" customWidth="1"/>
    <col min="12810" max="12810" width="4.77734375" style="43" customWidth="1"/>
    <col min="12811" max="12811" width="4.6640625" style="43" customWidth="1"/>
    <col min="12812" max="12812" width="4.77734375" style="43" customWidth="1"/>
    <col min="12813" max="12813" width="5.88671875" style="43" customWidth="1"/>
    <col min="12814" max="12814" width="5.6640625" style="43" customWidth="1"/>
    <col min="12815" max="12815" width="6.109375" style="43" customWidth="1"/>
    <col min="12816" max="12816" width="5.5546875" style="43" customWidth="1"/>
    <col min="12817" max="12818" width="5.109375" style="43" customWidth="1"/>
    <col min="12819" max="12819" width="4.44140625" style="43" customWidth="1"/>
    <col min="12820" max="12820" width="5.5546875" style="43" customWidth="1"/>
    <col min="12821" max="12822" width="0" style="43" hidden="1" customWidth="1"/>
    <col min="12823" max="13056" width="8.88671875" style="43"/>
    <col min="13057" max="13057" width="5.5546875" style="43" customWidth="1"/>
    <col min="13058" max="13058" width="6.21875" style="43" customWidth="1"/>
    <col min="13059" max="13059" width="4.88671875" style="43" customWidth="1"/>
    <col min="13060" max="13060" width="5.44140625" style="43" customWidth="1"/>
    <col min="13061" max="13062" width="5.33203125" style="43" customWidth="1"/>
    <col min="13063" max="13063" width="4.88671875" style="43" customWidth="1"/>
    <col min="13064" max="13064" width="5.109375" style="43" customWidth="1"/>
    <col min="13065" max="13065" width="3.6640625" style="43" customWidth="1"/>
    <col min="13066" max="13066" width="4.77734375" style="43" customWidth="1"/>
    <col min="13067" max="13067" width="4.6640625" style="43" customWidth="1"/>
    <col min="13068" max="13068" width="4.77734375" style="43" customWidth="1"/>
    <col min="13069" max="13069" width="5.88671875" style="43" customWidth="1"/>
    <col min="13070" max="13070" width="5.6640625" style="43" customWidth="1"/>
    <col min="13071" max="13071" width="6.109375" style="43" customWidth="1"/>
    <col min="13072" max="13072" width="5.5546875" style="43" customWidth="1"/>
    <col min="13073" max="13074" width="5.109375" style="43" customWidth="1"/>
    <col min="13075" max="13075" width="4.44140625" style="43" customWidth="1"/>
    <col min="13076" max="13076" width="5.5546875" style="43" customWidth="1"/>
    <col min="13077" max="13078" width="0" style="43" hidden="1" customWidth="1"/>
    <col min="13079" max="13312" width="8.88671875" style="43"/>
    <col min="13313" max="13313" width="5.5546875" style="43" customWidth="1"/>
    <col min="13314" max="13314" width="6.21875" style="43" customWidth="1"/>
    <col min="13315" max="13315" width="4.88671875" style="43" customWidth="1"/>
    <col min="13316" max="13316" width="5.44140625" style="43" customWidth="1"/>
    <col min="13317" max="13318" width="5.33203125" style="43" customWidth="1"/>
    <col min="13319" max="13319" width="4.88671875" style="43" customWidth="1"/>
    <col min="13320" max="13320" width="5.109375" style="43" customWidth="1"/>
    <col min="13321" max="13321" width="3.6640625" style="43" customWidth="1"/>
    <col min="13322" max="13322" width="4.77734375" style="43" customWidth="1"/>
    <col min="13323" max="13323" width="4.6640625" style="43" customWidth="1"/>
    <col min="13324" max="13324" width="4.77734375" style="43" customWidth="1"/>
    <col min="13325" max="13325" width="5.88671875" style="43" customWidth="1"/>
    <col min="13326" max="13326" width="5.6640625" style="43" customWidth="1"/>
    <col min="13327" max="13327" width="6.109375" style="43" customWidth="1"/>
    <col min="13328" max="13328" width="5.5546875" style="43" customWidth="1"/>
    <col min="13329" max="13330" width="5.109375" style="43" customWidth="1"/>
    <col min="13331" max="13331" width="4.44140625" style="43" customWidth="1"/>
    <col min="13332" max="13332" width="5.5546875" style="43" customWidth="1"/>
    <col min="13333" max="13334" width="0" style="43" hidden="1" customWidth="1"/>
    <col min="13335" max="13568" width="8.88671875" style="43"/>
    <col min="13569" max="13569" width="5.5546875" style="43" customWidth="1"/>
    <col min="13570" max="13570" width="6.21875" style="43" customWidth="1"/>
    <col min="13571" max="13571" width="4.88671875" style="43" customWidth="1"/>
    <col min="13572" max="13572" width="5.44140625" style="43" customWidth="1"/>
    <col min="13573" max="13574" width="5.33203125" style="43" customWidth="1"/>
    <col min="13575" max="13575" width="4.88671875" style="43" customWidth="1"/>
    <col min="13576" max="13576" width="5.109375" style="43" customWidth="1"/>
    <col min="13577" max="13577" width="3.6640625" style="43" customWidth="1"/>
    <col min="13578" max="13578" width="4.77734375" style="43" customWidth="1"/>
    <col min="13579" max="13579" width="4.6640625" style="43" customWidth="1"/>
    <col min="13580" max="13580" width="4.77734375" style="43" customWidth="1"/>
    <col min="13581" max="13581" width="5.88671875" style="43" customWidth="1"/>
    <col min="13582" max="13582" width="5.6640625" style="43" customWidth="1"/>
    <col min="13583" max="13583" width="6.109375" style="43" customWidth="1"/>
    <col min="13584" max="13584" width="5.5546875" style="43" customWidth="1"/>
    <col min="13585" max="13586" width="5.109375" style="43" customWidth="1"/>
    <col min="13587" max="13587" width="4.44140625" style="43" customWidth="1"/>
    <col min="13588" max="13588" width="5.5546875" style="43" customWidth="1"/>
    <col min="13589" max="13590" width="0" style="43" hidden="1" customWidth="1"/>
    <col min="13591" max="13824" width="8.88671875" style="43"/>
    <col min="13825" max="13825" width="5.5546875" style="43" customWidth="1"/>
    <col min="13826" max="13826" width="6.21875" style="43" customWidth="1"/>
    <col min="13827" max="13827" width="4.88671875" style="43" customWidth="1"/>
    <col min="13828" max="13828" width="5.44140625" style="43" customWidth="1"/>
    <col min="13829" max="13830" width="5.33203125" style="43" customWidth="1"/>
    <col min="13831" max="13831" width="4.88671875" style="43" customWidth="1"/>
    <col min="13832" max="13832" width="5.109375" style="43" customWidth="1"/>
    <col min="13833" max="13833" width="3.6640625" style="43" customWidth="1"/>
    <col min="13834" max="13834" width="4.77734375" style="43" customWidth="1"/>
    <col min="13835" max="13835" width="4.6640625" style="43" customWidth="1"/>
    <col min="13836" max="13836" width="4.77734375" style="43" customWidth="1"/>
    <col min="13837" max="13837" width="5.88671875" style="43" customWidth="1"/>
    <col min="13838" max="13838" width="5.6640625" style="43" customWidth="1"/>
    <col min="13839" max="13839" width="6.109375" style="43" customWidth="1"/>
    <col min="13840" max="13840" width="5.5546875" style="43" customWidth="1"/>
    <col min="13841" max="13842" width="5.109375" style="43" customWidth="1"/>
    <col min="13843" max="13843" width="4.44140625" style="43" customWidth="1"/>
    <col min="13844" max="13844" width="5.5546875" style="43" customWidth="1"/>
    <col min="13845" max="13846" width="0" style="43" hidden="1" customWidth="1"/>
    <col min="13847" max="14080" width="8.88671875" style="43"/>
    <col min="14081" max="14081" width="5.5546875" style="43" customWidth="1"/>
    <col min="14082" max="14082" width="6.21875" style="43" customWidth="1"/>
    <col min="14083" max="14083" width="4.88671875" style="43" customWidth="1"/>
    <col min="14084" max="14084" width="5.44140625" style="43" customWidth="1"/>
    <col min="14085" max="14086" width="5.33203125" style="43" customWidth="1"/>
    <col min="14087" max="14087" width="4.88671875" style="43" customWidth="1"/>
    <col min="14088" max="14088" width="5.109375" style="43" customWidth="1"/>
    <col min="14089" max="14089" width="3.6640625" style="43" customWidth="1"/>
    <col min="14090" max="14090" width="4.77734375" style="43" customWidth="1"/>
    <col min="14091" max="14091" width="4.6640625" style="43" customWidth="1"/>
    <col min="14092" max="14092" width="4.77734375" style="43" customWidth="1"/>
    <col min="14093" max="14093" width="5.88671875" style="43" customWidth="1"/>
    <col min="14094" max="14094" width="5.6640625" style="43" customWidth="1"/>
    <col min="14095" max="14095" width="6.109375" style="43" customWidth="1"/>
    <col min="14096" max="14096" width="5.5546875" style="43" customWidth="1"/>
    <col min="14097" max="14098" width="5.109375" style="43" customWidth="1"/>
    <col min="14099" max="14099" width="4.44140625" style="43" customWidth="1"/>
    <col min="14100" max="14100" width="5.5546875" style="43" customWidth="1"/>
    <col min="14101" max="14102" width="0" style="43" hidden="1" customWidth="1"/>
    <col min="14103" max="14336" width="8.88671875" style="43"/>
    <col min="14337" max="14337" width="5.5546875" style="43" customWidth="1"/>
    <col min="14338" max="14338" width="6.21875" style="43" customWidth="1"/>
    <col min="14339" max="14339" width="4.88671875" style="43" customWidth="1"/>
    <col min="14340" max="14340" width="5.44140625" style="43" customWidth="1"/>
    <col min="14341" max="14342" width="5.33203125" style="43" customWidth="1"/>
    <col min="14343" max="14343" width="4.88671875" style="43" customWidth="1"/>
    <col min="14344" max="14344" width="5.109375" style="43" customWidth="1"/>
    <col min="14345" max="14345" width="3.6640625" style="43" customWidth="1"/>
    <col min="14346" max="14346" width="4.77734375" style="43" customWidth="1"/>
    <col min="14347" max="14347" width="4.6640625" style="43" customWidth="1"/>
    <col min="14348" max="14348" width="4.77734375" style="43" customWidth="1"/>
    <col min="14349" max="14349" width="5.88671875" style="43" customWidth="1"/>
    <col min="14350" max="14350" width="5.6640625" style="43" customWidth="1"/>
    <col min="14351" max="14351" width="6.109375" style="43" customWidth="1"/>
    <col min="14352" max="14352" width="5.5546875" style="43" customWidth="1"/>
    <col min="14353" max="14354" width="5.109375" style="43" customWidth="1"/>
    <col min="14355" max="14355" width="4.44140625" style="43" customWidth="1"/>
    <col min="14356" max="14356" width="5.5546875" style="43" customWidth="1"/>
    <col min="14357" max="14358" width="0" style="43" hidden="1" customWidth="1"/>
    <col min="14359" max="14592" width="8.88671875" style="43"/>
    <col min="14593" max="14593" width="5.5546875" style="43" customWidth="1"/>
    <col min="14594" max="14594" width="6.21875" style="43" customWidth="1"/>
    <col min="14595" max="14595" width="4.88671875" style="43" customWidth="1"/>
    <col min="14596" max="14596" width="5.44140625" style="43" customWidth="1"/>
    <col min="14597" max="14598" width="5.33203125" style="43" customWidth="1"/>
    <col min="14599" max="14599" width="4.88671875" style="43" customWidth="1"/>
    <col min="14600" max="14600" width="5.109375" style="43" customWidth="1"/>
    <col min="14601" max="14601" width="3.6640625" style="43" customWidth="1"/>
    <col min="14602" max="14602" width="4.77734375" style="43" customWidth="1"/>
    <col min="14603" max="14603" width="4.6640625" style="43" customWidth="1"/>
    <col min="14604" max="14604" width="4.77734375" style="43" customWidth="1"/>
    <col min="14605" max="14605" width="5.88671875" style="43" customWidth="1"/>
    <col min="14606" max="14606" width="5.6640625" style="43" customWidth="1"/>
    <col min="14607" max="14607" width="6.109375" style="43" customWidth="1"/>
    <col min="14608" max="14608" width="5.5546875" style="43" customWidth="1"/>
    <col min="14609" max="14610" width="5.109375" style="43" customWidth="1"/>
    <col min="14611" max="14611" width="4.44140625" style="43" customWidth="1"/>
    <col min="14612" max="14612" width="5.5546875" style="43" customWidth="1"/>
    <col min="14613" max="14614" width="0" style="43" hidden="1" customWidth="1"/>
    <col min="14615" max="14848" width="8.88671875" style="43"/>
    <col min="14849" max="14849" width="5.5546875" style="43" customWidth="1"/>
    <col min="14850" max="14850" width="6.21875" style="43" customWidth="1"/>
    <col min="14851" max="14851" width="4.88671875" style="43" customWidth="1"/>
    <col min="14852" max="14852" width="5.44140625" style="43" customWidth="1"/>
    <col min="14853" max="14854" width="5.33203125" style="43" customWidth="1"/>
    <col min="14855" max="14855" width="4.88671875" style="43" customWidth="1"/>
    <col min="14856" max="14856" width="5.109375" style="43" customWidth="1"/>
    <col min="14857" max="14857" width="3.6640625" style="43" customWidth="1"/>
    <col min="14858" max="14858" width="4.77734375" style="43" customWidth="1"/>
    <col min="14859" max="14859" width="4.6640625" style="43" customWidth="1"/>
    <col min="14860" max="14860" width="4.77734375" style="43" customWidth="1"/>
    <col min="14861" max="14861" width="5.88671875" style="43" customWidth="1"/>
    <col min="14862" max="14862" width="5.6640625" style="43" customWidth="1"/>
    <col min="14863" max="14863" width="6.109375" style="43" customWidth="1"/>
    <col min="14864" max="14864" width="5.5546875" style="43" customWidth="1"/>
    <col min="14865" max="14866" width="5.109375" style="43" customWidth="1"/>
    <col min="14867" max="14867" width="4.44140625" style="43" customWidth="1"/>
    <col min="14868" max="14868" width="5.5546875" style="43" customWidth="1"/>
    <col min="14869" max="14870" width="0" style="43" hidden="1" customWidth="1"/>
    <col min="14871" max="15104" width="8.88671875" style="43"/>
    <col min="15105" max="15105" width="5.5546875" style="43" customWidth="1"/>
    <col min="15106" max="15106" width="6.21875" style="43" customWidth="1"/>
    <col min="15107" max="15107" width="4.88671875" style="43" customWidth="1"/>
    <col min="15108" max="15108" width="5.44140625" style="43" customWidth="1"/>
    <col min="15109" max="15110" width="5.33203125" style="43" customWidth="1"/>
    <col min="15111" max="15111" width="4.88671875" style="43" customWidth="1"/>
    <col min="15112" max="15112" width="5.109375" style="43" customWidth="1"/>
    <col min="15113" max="15113" width="3.6640625" style="43" customWidth="1"/>
    <col min="15114" max="15114" width="4.77734375" style="43" customWidth="1"/>
    <col min="15115" max="15115" width="4.6640625" style="43" customWidth="1"/>
    <col min="15116" max="15116" width="4.77734375" style="43" customWidth="1"/>
    <col min="15117" max="15117" width="5.88671875" style="43" customWidth="1"/>
    <col min="15118" max="15118" width="5.6640625" style="43" customWidth="1"/>
    <col min="15119" max="15119" width="6.109375" style="43" customWidth="1"/>
    <col min="15120" max="15120" width="5.5546875" style="43" customWidth="1"/>
    <col min="15121" max="15122" width="5.109375" style="43" customWidth="1"/>
    <col min="15123" max="15123" width="4.44140625" style="43" customWidth="1"/>
    <col min="15124" max="15124" width="5.5546875" style="43" customWidth="1"/>
    <col min="15125" max="15126" width="0" style="43" hidden="1" customWidth="1"/>
    <col min="15127" max="15360" width="8.88671875" style="43"/>
    <col min="15361" max="15361" width="5.5546875" style="43" customWidth="1"/>
    <col min="15362" max="15362" width="6.21875" style="43" customWidth="1"/>
    <col min="15363" max="15363" width="4.88671875" style="43" customWidth="1"/>
    <col min="15364" max="15364" width="5.44140625" style="43" customWidth="1"/>
    <col min="15365" max="15366" width="5.33203125" style="43" customWidth="1"/>
    <col min="15367" max="15367" width="4.88671875" style="43" customWidth="1"/>
    <col min="15368" max="15368" width="5.109375" style="43" customWidth="1"/>
    <col min="15369" max="15369" width="3.6640625" style="43" customWidth="1"/>
    <col min="15370" max="15370" width="4.77734375" style="43" customWidth="1"/>
    <col min="15371" max="15371" width="4.6640625" style="43" customWidth="1"/>
    <col min="15372" max="15372" width="4.77734375" style="43" customWidth="1"/>
    <col min="15373" max="15373" width="5.88671875" style="43" customWidth="1"/>
    <col min="15374" max="15374" width="5.6640625" style="43" customWidth="1"/>
    <col min="15375" max="15375" width="6.109375" style="43" customWidth="1"/>
    <col min="15376" max="15376" width="5.5546875" style="43" customWidth="1"/>
    <col min="15377" max="15378" width="5.109375" style="43" customWidth="1"/>
    <col min="15379" max="15379" width="4.44140625" style="43" customWidth="1"/>
    <col min="15380" max="15380" width="5.5546875" style="43" customWidth="1"/>
    <col min="15381" max="15382" width="0" style="43" hidden="1" customWidth="1"/>
    <col min="15383" max="15616" width="8.88671875" style="43"/>
    <col min="15617" max="15617" width="5.5546875" style="43" customWidth="1"/>
    <col min="15618" max="15618" width="6.21875" style="43" customWidth="1"/>
    <col min="15619" max="15619" width="4.88671875" style="43" customWidth="1"/>
    <col min="15620" max="15620" width="5.44140625" style="43" customWidth="1"/>
    <col min="15621" max="15622" width="5.33203125" style="43" customWidth="1"/>
    <col min="15623" max="15623" width="4.88671875" style="43" customWidth="1"/>
    <col min="15624" max="15624" width="5.109375" style="43" customWidth="1"/>
    <col min="15625" max="15625" width="3.6640625" style="43" customWidth="1"/>
    <col min="15626" max="15626" width="4.77734375" style="43" customWidth="1"/>
    <col min="15627" max="15627" width="4.6640625" style="43" customWidth="1"/>
    <col min="15628" max="15628" width="4.77734375" style="43" customWidth="1"/>
    <col min="15629" max="15629" width="5.88671875" style="43" customWidth="1"/>
    <col min="15630" max="15630" width="5.6640625" style="43" customWidth="1"/>
    <col min="15631" max="15631" width="6.109375" style="43" customWidth="1"/>
    <col min="15632" max="15632" width="5.5546875" style="43" customWidth="1"/>
    <col min="15633" max="15634" width="5.109375" style="43" customWidth="1"/>
    <col min="15635" max="15635" width="4.44140625" style="43" customWidth="1"/>
    <col min="15636" max="15636" width="5.5546875" style="43" customWidth="1"/>
    <col min="15637" max="15638" width="0" style="43" hidden="1" customWidth="1"/>
    <col min="15639" max="15872" width="8.88671875" style="43"/>
    <col min="15873" max="15873" width="5.5546875" style="43" customWidth="1"/>
    <col min="15874" max="15874" width="6.21875" style="43" customWidth="1"/>
    <col min="15875" max="15875" width="4.88671875" style="43" customWidth="1"/>
    <col min="15876" max="15876" width="5.44140625" style="43" customWidth="1"/>
    <col min="15877" max="15878" width="5.33203125" style="43" customWidth="1"/>
    <col min="15879" max="15879" width="4.88671875" style="43" customWidth="1"/>
    <col min="15880" max="15880" width="5.109375" style="43" customWidth="1"/>
    <col min="15881" max="15881" width="3.6640625" style="43" customWidth="1"/>
    <col min="15882" max="15882" width="4.77734375" style="43" customWidth="1"/>
    <col min="15883" max="15883" width="4.6640625" style="43" customWidth="1"/>
    <col min="15884" max="15884" width="4.77734375" style="43" customWidth="1"/>
    <col min="15885" max="15885" width="5.88671875" style="43" customWidth="1"/>
    <col min="15886" max="15886" width="5.6640625" style="43" customWidth="1"/>
    <col min="15887" max="15887" width="6.109375" style="43" customWidth="1"/>
    <col min="15888" max="15888" width="5.5546875" style="43" customWidth="1"/>
    <col min="15889" max="15890" width="5.109375" style="43" customWidth="1"/>
    <col min="15891" max="15891" width="4.44140625" style="43" customWidth="1"/>
    <col min="15892" max="15892" width="5.5546875" style="43" customWidth="1"/>
    <col min="15893" max="15894" width="0" style="43" hidden="1" customWidth="1"/>
    <col min="15895" max="16128" width="8.88671875" style="43"/>
    <col min="16129" max="16129" width="5.5546875" style="43" customWidth="1"/>
    <col min="16130" max="16130" width="6.21875" style="43" customWidth="1"/>
    <col min="16131" max="16131" width="4.88671875" style="43" customWidth="1"/>
    <col min="16132" max="16132" width="5.44140625" style="43" customWidth="1"/>
    <col min="16133" max="16134" width="5.33203125" style="43" customWidth="1"/>
    <col min="16135" max="16135" width="4.88671875" style="43" customWidth="1"/>
    <col min="16136" max="16136" width="5.109375" style="43" customWidth="1"/>
    <col min="16137" max="16137" width="3.6640625" style="43" customWidth="1"/>
    <col min="16138" max="16138" width="4.77734375" style="43" customWidth="1"/>
    <col min="16139" max="16139" width="4.6640625" style="43" customWidth="1"/>
    <col min="16140" max="16140" width="4.77734375" style="43" customWidth="1"/>
    <col min="16141" max="16141" width="5.88671875" style="43" customWidth="1"/>
    <col min="16142" max="16142" width="5.6640625" style="43" customWidth="1"/>
    <col min="16143" max="16143" width="6.109375" style="43" customWidth="1"/>
    <col min="16144" max="16144" width="5.5546875" style="43" customWidth="1"/>
    <col min="16145" max="16146" width="5.109375" style="43" customWidth="1"/>
    <col min="16147" max="16147" width="4.44140625" style="43" customWidth="1"/>
    <col min="16148" max="16148" width="5.5546875" style="43" customWidth="1"/>
    <col min="16149" max="16150" width="0" style="43" hidden="1" customWidth="1"/>
    <col min="16151" max="16384" width="8.88671875" style="43"/>
  </cols>
  <sheetData>
    <row r="1" spans="1:26" s="36" customFormat="1" ht="36" customHeight="1" x14ac:dyDescent="0.3">
      <c r="A1" s="154" t="s">
        <v>166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6" s="42" customFormat="1" ht="24.75" customHeight="1" x14ac:dyDescent="0.2">
      <c r="A2" s="37" t="s">
        <v>17</v>
      </c>
      <c r="B2" s="38"/>
      <c r="C2" s="37"/>
      <c r="D2" s="39"/>
      <c r="E2" s="40"/>
      <c r="F2" s="41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6" ht="22.5" customHeight="1" x14ac:dyDescent="0.25">
      <c r="A3" s="148" t="s">
        <v>18</v>
      </c>
      <c r="B3" s="149" t="s">
        <v>19</v>
      </c>
      <c r="C3" s="148" t="s">
        <v>157</v>
      </c>
      <c r="D3" s="148"/>
      <c r="E3" s="148"/>
      <c r="F3" s="148"/>
      <c r="G3" s="148"/>
      <c r="H3" s="148"/>
      <c r="I3" s="148"/>
      <c r="J3" s="148"/>
      <c r="K3" s="148" t="s">
        <v>158</v>
      </c>
      <c r="L3" s="148"/>
      <c r="M3" s="148"/>
      <c r="N3" s="148"/>
      <c r="O3" s="148"/>
      <c r="P3" s="148"/>
      <c r="Q3" s="148"/>
      <c r="R3" s="148"/>
      <c r="S3" s="148"/>
      <c r="T3" s="148"/>
    </row>
    <row r="4" spans="1:26" ht="42" customHeight="1" x14ac:dyDescent="0.25">
      <c r="A4" s="148"/>
      <c r="B4" s="149"/>
      <c r="C4" s="148" t="s">
        <v>22</v>
      </c>
      <c r="D4" s="148"/>
      <c r="E4" s="148" t="s">
        <v>23</v>
      </c>
      <c r="F4" s="148"/>
      <c r="G4" s="152" t="s">
        <v>159</v>
      </c>
      <c r="H4" s="153"/>
      <c r="I4" s="152" t="s">
        <v>160</v>
      </c>
      <c r="J4" s="153"/>
      <c r="K4" s="148" t="s">
        <v>161</v>
      </c>
      <c r="L4" s="148"/>
      <c r="M4" s="148" t="s">
        <v>23</v>
      </c>
      <c r="N4" s="148"/>
      <c r="O4" s="152" t="s">
        <v>159</v>
      </c>
      <c r="P4" s="153"/>
      <c r="Q4" s="148" t="s">
        <v>162</v>
      </c>
      <c r="R4" s="148"/>
      <c r="S4" s="148" t="s">
        <v>24</v>
      </c>
      <c r="T4" s="148"/>
    </row>
    <row r="5" spans="1:26" ht="17.100000000000001" customHeight="1" x14ac:dyDescent="0.25">
      <c r="A5" s="148"/>
      <c r="B5" s="149"/>
      <c r="C5" s="104" t="s">
        <v>7</v>
      </c>
      <c r="D5" s="104" t="s">
        <v>25</v>
      </c>
      <c r="E5" s="105" t="s">
        <v>7</v>
      </c>
      <c r="F5" s="106" t="s">
        <v>25</v>
      </c>
      <c r="G5" s="104" t="s">
        <v>7</v>
      </c>
      <c r="H5" s="104" t="s">
        <v>25</v>
      </c>
      <c r="I5" s="104" t="s">
        <v>7</v>
      </c>
      <c r="J5" s="104"/>
      <c r="K5" s="104" t="s">
        <v>7</v>
      </c>
      <c r="L5" s="104" t="s">
        <v>25</v>
      </c>
      <c r="M5" s="104" t="s">
        <v>7</v>
      </c>
      <c r="N5" s="104" t="s">
        <v>25</v>
      </c>
      <c r="O5" s="104" t="s">
        <v>7</v>
      </c>
      <c r="P5" s="104" t="s">
        <v>25</v>
      </c>
      <c r="Q5" s="104" t="s">
        <v>7</v>
      </c>
      <c r="R5" s="104" t="s">
        <v>25</v>
      </c>
      <c r="S5" s="104" t="s">
        <v>7</v>
      </c>
      <c r="T5" s="104" t="s">
        <v>25</v>
      </c>
    </row>
    <row r="6" spans="1:26" x14ac:dyDescent="0.25">
      <c r="A6" s="111">
        <v>6</v>
      </c>
      <c r="B6" s="112">
        <f>C6+E6+G6+I6</f>
        <v>15008</v>
      </c>
      <c r="C6" s="113">
        <v>12690</v>
      </c>
      <c r="D6" s="114">
        <f>C6/$B6</f>
        <v>0.84554904051172708</v>
      </c>
      <c r="E6" s="115">
        <v>2064</v>
      </c>
      <c r="F6" s="114">
        <f>E6/$B6</f>
        <v>0.13752665245202558</v>
      </c>
      <c r="G6" s="113">
        <v>215</v>
      </c>
      <c r="H6" s="114">
        <f>G6/$B6</f>
        <v>1.4325692963752665E-2</v>
      </c>
      <c r="I6" s="113">
        <v>39</v>
      </c>
      <c r="J6" s="114">
        <f>I6/$B6</f>
        <v>2.5986140724946695E-3</v>
      </c>
      <c r="K6" s="113">
        <v>1277</v>
      </c>
      <c r="L6" s="114">
        <f>K6/$B6</f>
        <v>8.5087953091684432E-2</v>
      </c>
      <c r="M6" s="115">
        <v>4419</v>
      </c>
      <c r="N6" s="114">
        <f>M6/$B6</f>
        <v>0.29444296375266527</v>
      </c>
      <c r="O6" s="113">
        <v>7457</v>
      </c>
      <c r="P6" s="114">
        <f>O6/$B6</f>
        <v>0.49686833688699361</v>
      </c>
      <c r="Q6" s="113">
        <v>1855</v>
      </c>
      <c r="R6" s="114">
        <f>Q6/$B6</f>
        <v>0.12360074626865672</v>
      </c>
      <c r="S6" s="113">
        <v>0</v>
      </c>
      <c r="T6" s="114">
        <f>S6/$B6</f>
        <v>0</v>
      </c>
      <c r="U6" s="43">
        <f>(K6+M6+O6+Q6+S6)</f>
        <v>15008</v>
      </c>
      <c r="V6" s="43" t="str">
        <f>IF(B6=U6,"Đ","S")</f>
        <v>Đ</v>
      </c>
    </row>
    <row r="7" spans="1:26" x14ac:dyDescent="0.25">
      <c r="A7" s="111">
        <v>7</v>
      </c>
      <c r="B7" s="112">
        <f t="shared" ref="B7:B9" si="0">C7+E7+G7+I7</f>
        <v>12733</v>
      </c>
      <c r="C7" s="113">
        <v>10497</v>
      </c>
      <c r="D7" s="114">
        <f t="shared" ref="D7:D10" si="1">C7/$B7</f>
        <v>0.82439330872535932</v>
      </c>
      <c r="E7" s="115">
        <v>2005</v>
      </c>
      <c r="F7" s="114">
        <f t="shared" ref="F7:F10" si="2">E7/$B7</f>
        <v>0.15746485510091887</v>
      </c>
      <c r="G7" s="113">
        <v>201</v>
      </c>
      <c r="H7" s="114">
        <f t="shared" ref="H7:H10" si="3">G7/$B7</f>
        <v>1.5785753553757952E-2</v>
      </c>
      <c r="I7" s="113">
        <v>30</v>
      </c>
      <c r="J7" s="114">
        <f t="shared" ref="J7:J10" si="4">I7/$B7</f>
        <v>2.3560826199638734E-3</v>
      </c>
      <c r="K7" s="113">
        <v>1288</v>
      </c>
      <c r="L7" s="114">
        <f t="shared" ref="L7:L9" si="5">K7/$B7</f>
        <v>0.1011544804837823</v>
      </c>
      <c r="M7" s="115">
        <v>3746</v>
      </c>
      <c r="N7" s="114">
        <f t="shared" ref="N7:N9" si="6">M7/$B7</f>
        <v>0.29419618314615564</v>
      </c>
      <c r="O7" s="113">
        <v>6245</v>
      </c>
      <c r="P7" s="114">
        <f t="shared" ref="P7:P9" si="7">O7/$B7</f>
        <v>0.49045786538914632</v>
      </c>
      <c r="Q7" s="113">
        <v>1454</v>
      </c>
      <c r="R7" s="114">
        <f t="shared" ref="R7:R9" si="8">Q7/$B7</f>
        <v>0.11419147098091573</v>
      </c>
      <c r="S7" s="113">
        <v>0</v>
      </c>
      <c r="T7" s="114">
        <f t="shared" ref="T7:T9" si="9">S7/$B7</f>
        <v>0</v>
      </c>
      <c r="U7" s="43">
        <f>(K7+M7+O7+Q7+S7)</f>
        <v>12733</v>
      </c>
      <c r="V7" s="43" t="str">
        <f>IF(B7=U7,"Đ","S")</f>
        <v>Đ</v>
      </c>
      <c r="Z7" s="44"/>
    </row>
    <row r="8" spans="1:26" x14ac:dyDescent="0.25">
      <c r="A8" s="111">
        <v>8</v>
      </c>
      <c r="B8" s="112">
        <f t="shared" si="0"/>
        <v>10572</v>
      </c>
      <c r="C8" s="113">
        <v>8850</v>
      </c>
      <c r="D8" s="114">
        <f t="shared" si="1"/>
        <v>0.83711691259931897</v>
      </c>
      <c r="E8" s="115">
        <v>1504</v>
      </c>
      <c r="F8" s="114">
        <f t="shared" si="2"/>
        <v>0.14226258040105941</v>
      </c>
      <c r="G8" s="113">
        <v>197</v>
      </c>
      <c r="H8" s="114">
        <f t="shared" si="3"/>
        <v>1.8634127884979191E-2</v>
      </c>
      <c r="I8" s="113">
        <v>21</v>
      </c>
      <c r="J8" s="114">
        <f t="shared" si="4"/>
        <v>1.9863791146424517E-3</v>
      </c>
      <c r="K8" s="113">
        <v>912</v>
      </c>
      <c r="L8" s="114">
        <f t="shared" si="5"/>
        <v>8.6265607264472188E-2</v>
      </c>
      <c r="M8" s="115">
        <v>3179</v>
      </c>
      <c r="N8" s="114">
        <f t="shared" si="6"/>
        <v>0.30069996216420736</v>
      </c>
      <c r="O8" s="113">
        <v>5374</v>
      </c>
      <c r="P8" s="114">
        <f t="shared" si="7"/>
        <v>0.50832387438516835</v>
      </c>
      <c r="Q8" s="113">
        <v>1107</v>
      </c>
      <c r="R8" s="114">
        <f t="shared" si="8"/>
        <v>0.1047105561861521</v>
      </c>
      <c r="S8" s="113">
        <v>0</v>
      </c>
      <c r="T8" s="114">
        <f t="shared" si="9"/>
        <v>0</v>
      </c>
      <c r="U8" s="43">
        <f>(K8+M8+O8+Q8+S8)</f>
        <v>10572</v>
      </c>
      <c r="V8" s="43" t="str">
        <f>IF(B8=U8,"Đ","S")</f>
        <v>Đ</v>
      </c>
    </row>
    <row r="9" spans="1:26" x14ac:dyDescent="0.25">
      <c r="A9" s="111">
        <v>9</v>
      </c>
      <c r="B9" s="112">
        <f t="shared" si="0"/>
        <v>11682</v>
      </c>
      <c r="C9" s="113">
        <v>10062</v>
      </c>
      <c r="D9" s="114">
        <f>C9/$B9</f>
        <v>0.86132511556240365</v>
      </c>
      <c r="E9" s="115">
        <v>1509</v>
      </c>
      <c r="F9" s="114">
        <f t="shared" si="2"/>
        <v>0.12917308680020545</v>
      </c>
      <c r="G9" s="113">
        <v>100</v>
      </c>
      <c r="H9" s="114">
        <f t="shared" si="3"/>
        <v>8.5601780517034747E-3</v>
      </c>
      <c r="I9" s="113">
        <v>11</v>
      </c>
      <c r="J9" s="114">
        <f t="shared" si="4"/>
        <v>9.4161958568738226E-4</v>
      </c>
      <c r="K9" s="113">
        <v>1520</v>
      </c>
      <c r="L9" s="114">
        <f t="shared" si="5"/>
        <v>0.13011470638589281</v>
      </c>
      <c r="M9" s="115">
        <v>4471</v>
      </c>
      <c r="N9" s="114">
        <f t="shared" si="6"/>
        <v>0.38272556069166241</v>
      </c>
      <c r="O9" s="113">
        <v>4958</v>
      </c>
      <c r="P9" s="114">
        <f t="shared" si="7"/>
        <v>0.42441362780345832</v>
      </c>
      <c r="Q9" s="113">
        <v>711</v>
      </c>
      <c r="R9" s="114">
        <f t="shared" si="8"/>
        <v>6.0862865947611713E-2</v>
      </c>
      <c r="S9" s="113">
        <v>22</v>
      </c>
      <c r="T9" s="121">
        <f t="shared" si="9"/>
        <v>1.8832391713747645E-3</v>
      </c>
      <c r="U9" s="43">
        <f>(K9+M9+O9+Q9+S9)</f>
        <v>11682</v>
      </c>
      <c r="V9" s="43" t="str">
        <f>IF(B9=U9,"Đ","S")</f>
        <v>Đ</v>
      </c>
      <c r="X9" s="49"/>
    </row>
    <row r="10" spans="1:26" s="45" customFormat="1" x14ac:dyDescent="0.25">
      <c r="A10" s="116" t="s">
        <v>26</v>
      </c>
      <c r="B10" s="117">
        <f>SUM(B6:B9)</f>
        <v>49995</v>
      </c>
      <c r="C10" s="118">
        <f>SUM(C6:C9)</f>
        <v>42099</v>
      </c>
      <c r="D10" s="114">
        <f t="shared" si="1"/>
        <v>0.84206420642064206</v>
      </c>
      <c r="E10" s="119">
        <f>SUM(E6:E9)</f>
        <v>7082</v>
      </c>
      <c r="F10" s="114">
        <f t="shared" si="2"/>
        <v>0.14165416541654166</v>
      </c>
      <c r="G10" s="118">
        <f>SUM(G6:G9)</f>
        <v>713</v>
      </c>
      <c r="H10" s="114">
        <f t="shared" si="3"/>
        <v>1.4261426142614261E-2</v>
      </c>
      <c r="I10" s="118">
        <f>SUM(I6:I9)</f>
        <v>101</v>
      </c>
      <c r="J10" s="114">
        <f t="shared" si="4"/>
        <v>2.0202020202020202E-3</v>
      </c>
      <c r="K10" s="118">
        <f>SUM(K6:K9)</f>
        <v>4997</v>
      </c>
      <c r="L10" s="114">
        <f>K10/$B10</f>
        <v>9.9949994999499955E-2</v>
      </c>
      <c r="M10" s="118">
        <f>SUM(M6:M9)</f>
        <v>15815</v>
      </c>
      <c r="N10" s="114">
        <f>M10/$B10</f>
        <v>0.31633163316331631</v>
      </c>
      <c r="O10" s="118">
        <f>SUM(O6:O9)</f>
        <v>24034</v>
      </c>
      <c r="P10" s="114">
        <f>O10/$B10</f>
        <v>0.48072807280728075</v>
      </c>
      <c r="Q10" s="118">
        <f>SUM(Q6:Q9)</f>
        <v>5127</v>
      </c>
      <c r="R10" s="114">
        <f>Q10/$B10</f>
        <v>0.10255025502550255</v>
      </c>
      <c r="S10" s="118">
        <f>SUM(S6:S9)</f>
        <v>22</v>
      </c>
      <c r="T10" s="121">
        <f>S10/B10</f>
        <v>4.4004400440044003E-4</v>
      </c>
      <c r="U10" s="45">
        <f>(K10+M10+O10+Q10+S10)</f>
        <v>49995</v>
      </c>
      <c r="V10" s="45" t="str">
        <f>IF(B10=U10,"Đ","S")</f>
        <v>Đ</v>
      </c>
    </row>
    <row r="11" spans="1:26" s="42" customFormat="1" ht="35.25" customHeight="1" x14ac:dyDescent="0.3">
      <c r="A11" s="107" t="s">
        <v>27</v>
      </c>
      <c r="B11" s="108"/>
      <c r="C11" s="109"/>
      <c r="D11" s="109"/>
      <c r="E11" s="108"/>
      <c r="F11" s="110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W11" s="120"/>
      <c r="X11" s="120"/>
    </row>
    <row r="12" spans="1:26" ht="21" customHeight="1" x14ac:dyDescent="0.25">
      <c r="A12" s="148" t="s">
        <v>18</v>
      </c>
      <c r="B12" s="149" t="s">
        <v>19</v>
      </c>
      <c r="C12" s="148" t="s">
        <v>157</v>
      </c>
      <c r="D12" s="148"/>
      <c r="E12" s="148"/>
      <c r="F12" s="148"/>
      <c r="G12" s="148"/>
      <c r="H12" s="148"/>
      <c r="I12" s="148"/>
      <c r="J12" s="148"/>
      <c r="K12" s="148" t="s">
        <v>158</v>
      </c>
      <c r="L12" s="148"/>
      <c r="M12" s="148"/>
      <c r="N12" s="148"/>
      <c r="O12" s="148"/>
      <c r="P12" s="148"/>
      <c r="Q12" s="148"/>
      <c r="R12" s="148"/>
      <c r="S12" s="148"/>
      <c r="T12" s="148"/>
      <c r="Z12" s="50"/>
    </row>
    <row r="13" spans="1:26" ht="29.45" customHeight="1" x14ac:dyDescent="0.25">
      <c r="A13" s="148"/>
      <c r="B13" s="149"/>
      <c r="C13" s="148" t="s">
        <v>22</v>
      </c>
      <c r="D13" s="148"/>
      <c r="E13" s="148" t="s">
        <v>23</v>
      </c>
      <c r="F13" s="148"/>
      <c r="G13" s="152" t="s">
        <v>159</v>
      </c>
      <c r="H13" s="153"/>
      <c r="I13" s="152" t="s">
        <v>163</v>
      </c>
      <c r="J13" s="153"/>
      <c r="K13" s="148" t="s">
        <v>161</v>
      </c>
      <c r="L13" s="148"/>
      <c r="M13" s="148" t="s">
        <v>23</v>
      </c>
      <c r="N13" s="148"/>
      <c r="O13" s="152" t="s">
        <v>159</v>
      </c>
      <c r="P13" s="153"/>
      <c r="Q13" s="150" t="s">
        <v>163</v>
      </c>
      <c r="R13" s="151"/>
      <c r="S13" s="150" t="s">
        <v>24</v>
      </c>
      <c r="T13" s="151"/>
      <c r="X13" s="50"/>
    </row>
    <row r="14" spans="1:26" x14ac:dyDescent="0.25">
      <c r="A14" s="148"/>
      <c r="B14" s="149"/>
      <c r="C14" s="104" t="s">
        <v>7</v>
      </c>
      <c r="D14" s="104" t="s">
        <v>25</v>
      </c>
      <c r="E14" s="105" t="s">
        <v>7</v>
      </c>
      <c r="F14" s="106" t="s">
        <v>25</v>
      </c>
      <c r="G14" s="104" t="s">
        <v>7</v>
      </c>
      <c r="H14" s="104" t="s">
        <v>25</v>
      </c>
      <c r="I14" s="104" t="s">
        <v>7</v>
      </c>
      <c r="J14" s="104" t="s">
        <v>25</v>
      </c>
      <c r="K14" s="104" t="s">
        <v>7</v>
      </c>
      <c r="L14" s="104" t="s">
        <v>25</v>
      </c>
      <c r="M14" s="104" t="s">
        <v>7</v>
      </c>
      <c r="N14" s="104" t="s">
        <v>25</v>
      </c>
      <c r="O14" s="104" t="s">
        <v>7</v>
      </c>
      <c r="P14" s="104" t="s">
        <v>25</v>
      </c>
      <c r="Q14" s="104" t="s">
        <v>7</v>
      </c>
      <c r="R14" s="104" t="s">
        <v>25</v>
      </c>
      <c r="S14" s="104" t="s">
        <v>7</v>
      </c>
      <c r="T14" s="104" t="s">
        <v>25</v>
      </c>
    </row>
    <row r="15" spans="1:26" x14ac:dyDescent="0.25">
      <c r="A15" s="111">
        <v>10</v>
      </c>
      <c r="B15" s="113">
        <f>C15+E15+G15+I15</f>
        <v>9103</v>
      </c>
      <c r="C15" s="113">
        <v>6798</v>
      </c>
      <c r="D15" s="122">
        <f>C15/$B15*100</f>
        <v>74.678677359112385</v>
      </c>
      <c r="E15" s="113">
        <v>1932</v>
      </c>
      <c r="F15" s="122">
        <f>E15/$B15*100</f>
        <v>21.223772382730967</v>
      </c>
      <c r="G15" s="113">
        <v>280</v>
      </c>
      <c r="H15" s="122">
        <f>G15/$B15*100</f>
        <v>3.0759090409755023</v>
      </c>
      <c r="I15" s="113">
        <v>93</v>
      </c>
      <c r="J15" s="122">
        <f>I15/$B15*100</f>
        <v>1.0216412171811491</v>
      </c>
      <c r="K15" s="113">
        <v>1030</v>
      </c>
      <c r="L15" s="122">
        <f>K15/$B15*100</f>
        <v>11.314951115017028</v>
      </c>
      <c r="M15" s="113">
        <v>2560</v>
      </c>
      <c r="N15" s="122">
        <f>M15/$B15*100</f>
        <v>28.122596946061741</v>
      </c>
      <c r="O15" s="113">
        <v>3729</v>
      </c>
      <c r="P15" s="122">
        <f>O15/$B15*100</f>
        <v>40.964517192134458</v>
      </c>
      <c r="Q15" s="113">
        <v>1784</v>
      </c>
      <c r="R15" s="122">
        <f>Q15/$B15*100</f>
        <v>19.597934746786773</v>
      </c>
      <c r="S15" s="113">
        <v>0</v>
      </c>
      <c r="T15" s="122">
        <f>S15/$B15*100</f>
        <v>0</v>
      </c>
      <c r="U15" s="43">
        <f>(K15+M15+O15+Q15+S15)</f>
        <v>9103</v>
      </c>
      <c r="V15" s="43" t="str">
        <f>IF(B15=U15,"Đ","S")</f>
        <v>Đ</v>
      </c>
    </row>
    <row r="16" spans="1:26" x14ac:dyDescent="0.25">
      <c r="A16" s="111">
        <v>11</v>
      </c>
      <c r="B16" s="113">
        <f t="shared" ref="B16:B17" si="10">C16+E16+G16+I16</f>
        <v>8146</v>
      </c>
      <c r="C16" s="113">
        <v>6655</v>
      </c>
      <c r="D16" s="122">
        <f t="shared" ref="D16:D17" si="11">C16/$B16*100</f>
        <v>81.696538178246996</v>
      </c>
      <c r="E16" s="113">
        <v>1220</v>
      </c>
      <c r="F16" s="122">
        <f t="shared" ref="F16:F18" si="12">E16/$B16*100</f>
        <v>14.976675669040022</v>
      </c>
      <c r="G16" s="113">
        <v>216</v>
      </c>
      <c r="H16" s="122">
        <f t="shared" ref="H16:H18" si="13">G16/$B16*100</f>
        <v>2.6516081512398726</v>
      </c>
      <c r="I16" s="113">
        <v>55</v>
      </c>
      <c r="J16" s="122">
        <f t="shared" ref="J16:J18" si="14">I16/$B16*100</f>
        <v>0.67517800147311557</v>
      </c>
      <c r="K16" s="113">
        <v>1346</v>
      </c>
      <c r="L16" s="122">
        <f t="shared" ref="L16:L18" si="15">K16/$B16*100</f>
        <v>16.523447090596612</v>
      </c>
      <c r="M16" s="113">
        <v>2881</v>
      </c>
      <c r="N16" s="122">
        <f t="shared" ref="N16:N18" si="16">M16/$B16*100</f>
        <v>35.367051313528115</v>
      </c>
      <c r="O16" s="113">
        <v>3211</v>
      </c>
      <c r="P16" s="122">
        <f t="shared" ref="P16:P18" si="17">O16/$B16*100</f>
        <v>39.418119322366806</v>
      </c>
      <c r="Q16" s="113">
        <v>708</v>
      </c>
      <c r="R16" s="122">
        <f t="shared" ref="R16:R18" si="18">Q16/$B16*100</f>
        <v>8.69138227350847</v>
      </c>
      <c r="S16" s="113">
        <v>0</v>
      </c>
      <c r="T16" s="122">
        <f t="shared" ref="T16:T17" si="19">S16/$B16*100</f>
        <v>0</v>
      </c>
      <c r="U16" s="43">
        <f>(K16+M16+O16+Q16+S16)</f>
        <v>8146</v>
      </c>
      <c r="V16" s="43" t="str">
        <f>IF(B16=U16,"Đ","S")</f>
        <v>Đ</v>
      </c>
    </row>
    <row r="17" spans="1:22" x14ac:dyDescent="0.25">
      <c r="A17" s="111">
        <v>12</v>
      </c>
      <c r="B17" s="113">
        <f t="shared" si="10"/>
        <v>7019</v>
      </c>
      <c r="C17" s="113">
        <v>6265</v>
      </c>
      <c r="D17" s="122">
        <f t="shared" si="11"/>
        <v>89.257729021228087</v>
      </c>
      <c r="E17" s="113">
        <v>673</v>
      </c>
      <c r="F17" s="122">
        <f>E17/$B17*100</f>
        <v>9.5882604359595369</v>
      </c>
      <c r="G17" s="113">
        <v>57</v>
      </c>
      <c r="H17" s="122">
        <f t="shared" si="13"/>
        <v>0.81208149309018374</v>
      </c>
      <c r="I17" s="113">
        <v>24</v>
      </c>
      <c r="J17" s="122">
        <f t="shared" si="14"/>
        <v>0.34192904972218263</v>
      </c>
      <c r="K17" s="113">
        <v>1160</v>
      </c>
      <c r="L17" s="122">
        <f t="shared" si="15"/>
        <v>16.526570736572161</v>
      </c>
      <c r="M17" s="113">
        <v>3227</v>
      </c>
      <c r="N17" s="122">
        <f t="shared" si="16"/>
        <v>45.97521014389514</v>
      </c>
      <c r="O17" s="113">
        <v>2340</v>
      </c>
      <c r="P17" s="122">
        <f t="shared" si="17"/>
        <v>33.33808234791281</v>
      </c>
      <c r="Q17" s="113">
        <v>288</v>
      </c>
      <c r="R17" s="122">
        <f t="shared" si="18"/>
        <v>4.103148596666192</v>
      </c>
      <c r="S17" s="113">
        <v>4</v>
      </c>
      <c r="T17" s="123">
        <f t="shared" si="19"/>
        <v>5.698817495369711E-2</v>
      </c>
      <c r="U17" s="43">
        <f>(K17+M17+O17+Q17+S17)</f>
        <v>7019</v>
      </c>
      <c r="V17" s="43" t="str">
        <f>IF(B17=U17,"Đ","S")</f>
        <v>Đ</v>
      </c>
    </row>
    <row r="18" spans="1:22" x14ac:dyDescent="0.25">
      <c r="A18" s="116" t="s">
        <v>26</v>
      </c>
      <c r="B18" s="118">
        <f>SUM(B15:B17)</f>
        <v>24268</v>
      </c>
      <c r="C18" s="118">
        <f>SUM(C15:C17)</f>
        <v>19718</v>
      </c>
      <c r="D18" s="122">
        <f>C18/$B18*100</f>
        <v>81.251030163177845</v>
      </c>
      <c r="E18" s="118">
        <f>SUM(E15:E17)</f>
        <v>3825</v>
      </c>
      <c r="F18" s="122">
        <f t="shared" si="12"/>
        <v>15.761496621064778</v>
      </c>
      <c r="G18" s="118">
        <f>SUM(G15:G17)</f>
        <v>553</v>
      </c>
      <c r="H18" s="122">
        <f t="shared" si="13"/>
        <v>2.2787209493983847</v>
      </c>
      <c r="I18" s="118">
        <f>SUM(I15:I17)</f>
        <v>172</v>
      </c>
      <c r="J18" s="122">
        <f t="shared" si="14"/>
        <v>0.70875226635899125</v>
      </c>
      <c r="K18" s="118">
        <f>SUM(K15:K17)</f>
        <v>3536</v>
      </c>
      <c r="L18" s="122">
        <f t="shared" si="15"/>
        <v>14.570627987473216</v>
      </c>
      <c r="M18" s="118">
        <f>SUM(M15:M17)</f>
        <v>8668</v>
      </c>
      <c r="N18" s="122">
        <f t="shared" si="16"/>
        <v>35.717817702324048</v>
      </c>
      <c r="O18" s="118">
        <f>SUM(O15:O17)</f>
        <v>9280</v>
      </c>
      <c r="P18" s="122">
        <f t="shared" si="17"/>
        <v>38.23965716169441</v>
      </c>
      <c r="Q18" s="118">
        <f>SUM(Q15:Q17)</f>
        <v>2780</v>
      </c>
      <c r="R18" s="122">
        <f t="shared" si="18"/>
        <v>11.455414537662765</v>
      </c>
      <c r="S18" s="118">
        <f>SUM(S15:S17)</f>
        <v>4</v>
      </c>
      <c r="T18" s="123">
        <f>S18/$B18*100</f>
        <v>1.6482610845557938E-2</v>
      </c>
      <c r="U18" s="43">
        <f>(K18+M18+O18+Q18+S18)</f>
        <v>24268</v>
      </c>
      <c r="V18" s="43" t="str">
        <f>IF(B18=U18,"Đ","S")</f>
        <v>Đ</v>
      </c>
    </row>
    <row r="19" spans="1:22" x14ac:dyDescent="0.25">
      <c r="A19" s="46"/>
      <c r="B19" s="47"/>
      <c r="C19" s="46"/>
      <c r="D19" s="46"/>
      <c r="E19" s="47"/>
      <c r="F19" s="48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2" spans="1:22" x14ac:dyDescent="0.25">
      <c r="D22" s="43" t="s">
        <v>165</v>
      </c>
    </row>
  </sheetData>
  <mergeCells count="27">
    <mergeCell ref="A1:T1"/>
    <mergeCell ref="A3:A5"/>
    <mergeCell ref="B3:B5"/>
    <mergeCell ref="C3:J3"/>
    <mergeCell ref="K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12:A14"/>
    <mergeCell ref="B12:B14"/>
    <mergeCell ref="C12:J12"/>
    <mergeCell ref="K12:T12"/>
    <mergeCell ref="C13:D13"/>
    <mergeCell ref="Q13:R13"/>
    <mergeCell ref="S13:T13"/>
    <mergeCell ref="E13:F13"/>
    <mergeCell ref="G13:H13"/>
    <mergeCell ref="I13:J13"/>
    <mergeCell ref="K13:L13"/>
    <mergeCell ref="M13:N13"/>
    <mergeCell ref="O13:P13"/>
  </mergeCells>
  <pageMargins left="0" right="0" top="0.25" bottom="0.25" header="0.05" footer="0.0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N4" sqref="N4"/>
    </sheetView>
  </sheetViews>
  <sheetFormatPr defaultRowHeight="18.75" x14ac:dyDescent="0.3"/>
  <cols>
    <col min="1" max="1" width="12.33203125" customWidth="1"/>
    <col min="2" max="2" width="12.77734375" customWidth="1"/>
    <col min="3" max="3" width="18.88671875" customWidth="1"/>
    <col min="4" max="4" width="6.88671875" customWidth="1"/>
    <col min="5" max="5" width="8.5546875" customWidth="1"/>
  </cols>
  <sheetData>
    <row r="1" spans="1:13" ht="28.5" customHeight="1" x14ac:dyDescent="0.3">
      <c r="A1" s="156" t="s">
        <v>174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3" ht="13.5" customHeight="1" x14ac:dyDescent="0.3">
      <c r="A2" s="30"/>
    </row>
    <row r="3" spans="1:13" ht="37.5" customHeight="1" x14ac:dyDescent="0.3">
      <c r="A3" s="157" t="s">
        <v>170</v>
      </c>
      <c r="B3" s="157" t="s">
        <v>21</v>
      </c>
      <c r="C3" s="158" t="s">
        <v>168</v>
      </c>
      <c r="D3" s="29" t="s">
        <v>41</v>
      </c>
      <c r="E3" s="29" t="s">
        <v>37</v>
      </c>
      <c r="F3" s="29" t="s">
        <v>39</v>
      </c>
      <c r="G3" s="29" t="s">
        <v>37</v>
      </c>
      <c r="H3" s="29" t="s">
        <v>43</v>
      </c>
      <c r="I3" s="29" t="s">
        <v>37</v>
      </c>
      <c r="J3" s="29" t="s">
        <v>44</v>
      </c>
      <c r="K3" s="29" t="s">
        <v>37</v>
      </c>
    </row>
    <row r="4" spans="1:13" ht="28.5" customHeight="1" x14ac:dyDescent="0.3">
      <c r="A4" s="141"/>
      <c r="B4" s="157"/>
      <c r="C4" s="159"/>
      <c r="D4" s="32">
        <v>5</v>
      </c>
      <c r="E4" s="33">
        <v>0.41017227235438886</v>
      </c>
      <c r="F4" s="32">
        <v>98</v>
      </c>
      <c r="G4" s="33">
        <v>8.0393765381460209</v>
      </c>
      <c r="H4" s="32">
        <v>705</v>
      </c>
      <c r="I4" s="33">
        <v>57.834290401968822</v>
      </c>
      <c r="J4" s="32">
        <v>411</v>
      </c>
      <c r="K4" s="33">
        <v>33.716160787530761</v>
      </c>
      <c r="L4" s="124"/>
    </row>
    <row r="5" spans="1:13" ht="36" customHeight="1" x14ac:dyDescent="0.3">
      <c r="A5" s="141"/>
      <c r="B5" s="157" t="s">
        <v>20</v>
      </c>
      <c r="C5" s="158" t="s">
        <v>169</v>
      </c>
      <c r="D5" s="29" t="s">
        <v>38</v>
      </c>
      <c r="E5" s="29" t="s">
        <v>37</v>
      </c>
      <c r="F5" s="29" t="s">
        <v>39</v>
      </c>
      <c r="G5" s="29" t="s">
        <v>37</v>
      </c>
      <c r="H5" s="29" t="s">
        <v>43</v>
      </c>
      <c r="I5" s="29" t="s">
        <v>37</v>
      </c>
      <c r="J5" s="29" t="s">
        <v>44</v>
      </c>
      <c r="K5" s="29" t="s">
        <v>37</v>
      </c>
    </row>
    <row r="6" spans="1:13" ht="28.5" customHeight="1" x14ac:dyDescent="0.3">
      <c r="A6" s="141"/>
      <c r="B6" s="157"/>
      <c r="C6" s="159"/>
      <c r="D6" s="32">
        <v>738</v>
      </c>
      <c r="E6" s="33">
        <v>60.74074074074074</v>
      </c>
      <c r="F6" s="32">
        <v>365</v>
      </c>
      <c r="G6" s="33">
        <v>30.041152263374489</v>
      </c>
      <c r="H6" s="32">
        <v>76</v>
      </c>
      <c r="I6" s="33">
        <v>6.2551440329218106</v>
      </c>
      <c r="J6" s="32">
        <v>36</v>
      </c>
      <c r="K6" s="33">
        <v>2.9629629629629632</v>
      </c>
    </row>
    <row r="7" spans="1:13" ht="28.5" customHeight="1" x14ac:dyDescent="0.3">
      <c r="B7" s="31"/>
      <c r="C7" s="69"/>
      <c r="D7" s="31"/>
      <c r="E7" s="31"/>
      <c r="F7" s="31"/>
      <c r="G7" s="31"/>
      <c r="H7" s="31"/>
      <c r="I7" s="31"/>
      <c r="J7" s="31"/>
      <c r="K7" s="31"/>
    </row>
    <row r="8" spans="1:13" ht="37.5" x14ac:dyDescent="0.3">
      <c r="A8" s="157" t="s">
        <v>171</v>
      </c>
      <c r="B8" s="157" t="s">
        <v>21</v>
      </c>
      <c r="C8" s="158" t="s">
        <v>172</v>
      </c>
      <c r="D8" s="29" t="s">
        <v>41</v>
      </c>
      <c r="E8" s="29" t="s">
        <v>37</v>
      </c>
      <c r="F8" s="29" t="s">
        <v>39</v>
      </c>
      <c r="G8" s="29" t="s">
        <v>37</v>
      </c>
      <c r="H8" s="29" t="s">
        <v>40</v>
      </c>
      <c r="I8" s="29" t="s">
        <v>37</v>
      </c>
      <c r="J8" s="29" t="s">
        <v>42</v>
      </c>
      <c r="K8" s="29" t="s">
        <v>37</v>
      </c>
    </row>
    <row r="9" spans="1:13" ht="23.25" customHeight="1" x14ac:dyDescent="0.3">
      <c r="A9" s="141"/>
      <c r="B9" s="157"/>
      <c r="C9" s="159"/>
      <c r="D9" s="32">
        <v>11</v>
      </c>
      <c r="E9" s="33">
        <v>3.4055727554179565</v>
      </c>
      <c r="F9" s="32">
        <v>111</v>
      </c>
      <c r="G9" s="33">
        <v>34.365325077399383</v>
      </c>
      <c r="H9" s="32">
        <v>172</v>
      </c>
      <c r="I9" s="33">
        <v>53.250773993808053</v>
      </c>
      <c r="J9" s="32">
        <v>29</v>
      </c>
      <c r="K9" s="33">
        <v>8.9783281733746119</v>
      </c>
      <c r="M9" s="124"/>
    </row>
    <row r="10" spans="1:13" ht="37.5" x14ac:dyDescent="0.3">
      <c r="A10" s="141"/>
      <c r="B10" s="157" t="s">
        <v>20</v>
      </c>
      <c r="C10" s="158" t="s">
        <v>173</v>
      </c>
      <c r="D10" s="29" t="s">
        <v>38</v>
      </c>
      <c r="E10" s="29" t="s">
        <v>37</v>
      </c>
      <c r="F10" s="29" t="s">
        <v>39</v>
      </c>
      <c r="G10" s="29" t="s">
        <v>37</v>
      </c>
      <c r="H10" s="29" t="s">
        <v>40</v>
      </c>
      <c r="I10" s="29" t="s">
        <v>37</v>
      </c>
      <c r="J10" s="29" t="s">
        <v>42</v>
      </c>
      <c r="K10" s="29" t="s">
        <v>37</v>
      </c>
    </row>
    <row r="11" spans="1:13" ht="25.5" customHeight="1" x14ac:dyDescent="0.3">
      <c r="A11" s="141"/>
      <c r="B11" s="157"/>
      <c r="C11" s="159"/>
      <c r="D11" s="1">
        <v>223</v>
      </c>
      <c r="E11" s="28">
        <v>73.35526315789474</v>
      </c>
      <c r="F11" s="1">
        <v>78</v>
      </c>
      <c r="G11" s="28">
        <v>25.657894736842106</v>
      </c>
      <c r="H11" s="1">
        <v>3</v>
      </c>
      <c r="I11" s="28">
        <v>0.98684210526315785</v>
      </c>
      <c r="J11" s="32">
        <v>0</v>
      </c>
      <c r="K11" s="32">
        <v>0</v>
      </c>
    </row>
    <row r="15" spans="1:13" x14ac:dyDescent="0.3">
      <c r="G15" s="124"/>
    </row>
  </sheetData>
  <mergeCells count="11">
    <mergeCell ref="A1:K1"/>
    <mergeCell ref="B8:B9"/>
    <mergeCell ref="B10:B11"/>
    <mergeCell ref="A8:A11"/>
    <mergeCell ref="A3:A6"/>
    <mergeCell ref="B3:B4"/>
    <mergeCell ref="B5:B6"/>
    <mergeCell ref="C3:C4"/>
    <mergeCell ref="C5:C6"/>
    <mergeCell ref="C8:C9"/>
    <mergeCell ref="C10:C11"/>
  </mergeCells>
  <pageMargins left="0.7" right="0.7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C17" sqref="C17"/>
    </sheetView>
  </sheetViews>
  <sheetFormatPr defaultRowHeight="18.75" x14ac:dyDescent="0.3"/>
  <cols>
    <col min="1" max="1" width="19.21875" customWidth="1"/>
    <col min="2" max="2" width="9.109375" customWidth="1"/>
    <col min="3" max="3" width="9.33203125" customWidth="1"/>
    <col min="4" max="4" width="9.44140625" customWidth="1"/>
    <col min="6" max="6" width="9.109375" customWidth="1"/>
    <col min="7" max="7" width="10" customWidth="1"/>
    <col min="8" max="8" width="9.33203125" customWidth="1"/>
    <col min="11" max="11" width="3.5546875" customWidth="1"/>
  </cols>
  <sheetData>
    <row r="1" spans="1:11" ht="30.75" customHeight="1" x14ac:dyDescent="0.3">
      <c r="A1" s="156" t="s">
        <v>177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8.5" customHeight="1" x14ac:dyDescent="0.3">
      <c r="A2" s="8" t="s">
        <v>178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1" customFormat="1" ht="30" customHeight="1" x14ac:dyDescent="0.3">
      <c r="A3" s="163" t="s">
        <v>36</v>
      </c>
      <c r="B3" s="162" t="s">
        <v>11</v>
      </c>
      <c r="C3" s="162"/>
      <c r="D3" s="162"/>
      <c r="E3" s="163" t="s">
        <v>16</v>
      </c>
      <c r="F3" s="162" t="s">
        <v>12</v>
      </c>
      <c r="G3" s="162"/>
      <c r="H3" s="162"/>
      <c r="I3" s="163" t="s">
        <v>32</v>
      </c>
      <c r="J3" s="162"/>
      <c r="K3" s="162"/>
    </row>
    <row r="4" spans="1:11" x14ac:dyDescent="0.3">
      <c r="A4" s="162"/>
      <c r="B4" s="9" t="s">
        <v>13</v>
      </c>
      <c r="C4" s="10" t="s">
        <v>14</v>
      </c>
      <c r="D4" s="9" t="s">
        <v>15</v>
      </c>
      <c r="E4" s="163"/>
      <c r="F4" s="9" t="s">
        <v>13</v>
      </c>
      <c r="G4" s="10" t="s">
        <v>14</v>
      </c>
      <c r="H4" s="9" t="s">
        <v>15</v>
      </c>
      <c r="I4" s="162"/>
      <c r="J4" s="162"/>
      <c r="K4" s="162"/>
    </row>
    <row r="5" spans="1:11" x14ac:dyDescent="0.3">
      <c r="A5" s="73">
        <v>71</v>
      </c>
      <c r="B5" s="73">
        <v>0</v>
      </c>
      <c r="C5" s="73">
        <v>2</v>
      </c>
      <c r="D5" s="73">
        <v>69</v>
      </c>
      <c r="E5" s="73">
        <v>8</v>
      </c>
      <c r="F5" s="73">
        <v>0</v>
      </c>
      <c r="G5" s="73">
        <v>2</v>
      </c>
      <c r="H5" s="73">
        <v>6</v>
      </c>
      <c r="I5" s="165">
        <v>2</v>
      </c>
      <c r="J5" s="165"/>
      <c r="K5" s="165"/>
    </row>
    <row r="6" spans="1:1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s="5" customFormat="1" ht="28.5" customHeight="1" x14ac:dyDescent="0.3">
      <c r="A7" s="21" t="s">
        <v>179</v>
      </c>
      <c r="B7" s="13"/>
      <c r="C7" s="17"/>
      <c r="D7" s="14"/>
      <c r="E7" s="12"/>
      <c r="F7" s="13"/>
      <c r="G7" s="17"/>
      <c r="H7" s="14"/>
      <c r="I7" s="18"/>
      <c r="J7" s="19"/>
      <c r="K7" s="20"/>
    </row>
    <row r="8" spans="1:11" x14ac:dyDescent="0.3">
      <c r="A8" s="166" t="s">
        <v>35</v>
      </c>
      <c r="B8" s="168" t="s">
        <v>11</v>
      </c>
      <c r="C8" s="169"/>
      <c r="D8" s="170"/>
      <c r="E8" s="166" t="s">
        <v>16</v>
      </c>
      <c r="F8" s="168" t="s">
        <v>12</v>
      </c>
      <c r="G8" s="169"/>
      <c r="H8" s="170"/>
      <c r="I8" s="172" t="s">
        <v>33</v>
      </c>
      <c r="J8" s="173"/>
      <c r="K8" s="174"/>
    </row>
    <row r="9" spans="1:11" x14ac:dyDescent="0.3">
      <c r="A9" s="167"/>
      <c r="B9" s="9" t="s">
        <v>13</v>
      </c>
      <c r="C9" s="10" t="s">
        <v>14</v>
      </c>
      <c r="D9" s="9" t="s">
        <v>15</v>
      </c>
      <c r="E9" s="171"/>
      <c r="F9" s="9" t="s">
        <v>13</v>
      </c>
      <c r="G9" s="10" t="s">
        <v>14</v>
      </c>
      <c r="H9" s="9" t="s">
        <v>15</v>
      </c>
      <c r="I9" s="175"/>
      <c r="J9" s="176"/>
      <c r="K9" s="177"/>
    </row>
    <row r="10" spans="1:11" x14ac:dyDescent="0.3">
      <c r="A10" s="72">
        <v>71</v>
      </c>
      <c r="B10" s="72">
        <v>1</v>
      </c>
      <c r="C10" s="72">
        <v>33</v>
      </c>
      <c r="D10" s="72">
        <v>37</v>
      </c>
      <c r="E10" s="72">
        <v>8</v>
      </c>
      <c r="F10" s="72">
        <v>1</v>
      </c>
      <c r="G10" s="71">
        <v>7</v>
      </c>
      <c r="H10" s="71">
        <v>0</v>
      </c>
      <c r="I10" s="164">
        <v>1</v>
      </c>
      <c r="J10" s="164"/>
      <c r="K10" s="164"/>
    </row>
    <row r="12" spans="1:11" s="4" customFormat="1" x14ac:dyDescent="0.3">
      <c r="A12" s="4" t="s">
        <v>180</v>
      </c>
    </row>
    <row r="13" spans="1:11" x14ac:dyDescent="0.3">
      <c r="A13" s="166" t="s">
        <v>34</v>
      </c>
      <c r="B13" s="168" t="s">
        <v>29</v>
      </c>
      <c r="C13" s="169"/>
      <c r="D13" s="170"/>
      <c r="E13" s="166" t="s">
        <v>16</v>
      </c>
      <c r="F13" s="168" t="s">
        <v>30</v>
      </c>
      <c r="G13" s="169"/>
      <c r="H13" s="170"/>
      <c r="I13" s="172" t="s">
        <v>31</v>
      </c>
      <c r="J13" s="173"/>
      <c r="K13" s="174"/>
    </row>
    <row r="14" spans="1:11" x14ac:dyDescent="0.3">
      <c r="A14" s="167"/>
      <c r="B14" s="9" t="s">
        <v>13</v>
      </c>
      <c r="C14" s="160" t="s">
        <v>14</v>
      </c>
      <c r="D14" s="161"/>
      <c r="E14" s="171"/>
      <c r="F14" s="9" t="s">
        <v>13</v>
      </c>
      <c r="G14" s="160" t="s">
        <v>14</v>
      </c>
      <c r="H14" s="161"/>
      <c r="I14" s="175"/>
      <c r="J14" s="176"/>
      <c r="K14" s="177"/>
    </row>
    <row r="15" spans="1:11" x14ac:dyDescent="0.3">
      <c r="A15" s="9">
        <v>71</v>
      </c>
      <c r="B15" s="9">
        <v>1</v>
      </c>
      <c r="C15" s="160">
        <v>70</v>
      </c>
      <c r="D15" s="161"/>
      <c r="E15" s="9">
        <v>8</v>
      </c>
      <c r="F15" s="9">
        <v>1</v>
      </c>
      <c r="G15" s="160">
        <v>7</v>
      </c>
      <c r="H15" s="161"/>
      <c r="I15" s="164">
        <v>1</v>
      </c>
      <c r="J15" s="164"/>
      <c r="K15" s="164"/>
    </row>
  </sheetData>
  <mergeCells count="23">
    <mergeCell ref="C15:D15"/>
    <mergeCell ref="G15:H15"/>
    <mergeCell ref="A1:K1"/>
    <mergeCell ref="A3:A4"/>
    <mergeCell ref="I15:K15"/>
    <mergeCell ref="I5:K5"/>
    <mergeCell ref="A13:A14"/>
    <mergeCell ref="B13:D13"/>
    <mergeCell ref="E13:E14"/>
    <mergeCell ref="F13:H13"/>
    <mergeCell ref="I13:K14"/>
    <mergeCell ref="B8:D8"/>
    <mergeCell ref="E8:E9"/>
    <mergeCell ref="A8:A9"/>
    <mergeCell ref="F8:H8"/>
    <mergeCell ref="I10:K10"/>
    <mergeCell ref="I8:K9"/>
    <mergeCell ref="C14:D14"/>
    <mergeCell ref="G14:H14"/>
    <mergeCell ref="B3:D3"/>
    <mergeCell ref="E3:E4"/>
    <mergeCell ref="F3:H3"/>
    <mergeCell ref="I3:K4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Phụ lục 1</vt:lpstr>
      <vt:lpstr>Phụ lục 2</vt:lpstr>
      <vt:lpstr>Phụ lục 3a</vt:lpstr>
      <vt:lpstr>Phụ lục 3b</vt:lpstr>
      <vt:lpstr>Phụ lục 4</vt:lpstr>
      <vt:lpstr>Phụ lục 5</vt:lpstr>
      <vt:lpstr>Phụ lục 6</vt:lpstr>
      <vt:lpstr>'Phụ lục 1'!_ftnref1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VP-SGD</dc:creator>
  <cp:lastModifiedBy>Admin</cp:lastModifiedBy>
  <cp:lastPrinted>2024-01-25T02:10:06Z</cp:lastPrinted>
  <dcterms:created xsi:type="dcterms:W3CDTF">2014-05-05T01:06:23Z</dcterms:created>
  <dcterms:modified xsi:type="dcterms:W3CDTF">2024-01-25T02:11:19Z</dcterms:modified>
</cp:coreProperties>
</file>